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_rels/workbook.xml.rels" ContentType="application/vnd.openxmlformats-package.relationship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ORÇAMENTO" sheetId="1" state="visible" r:id="rId3"/>
    <sheet name="COMPOSIÇÕES REFERENCIAIS" sheetId="2" state="visible" r:id="rId4"/>
    <sheet name="CRONOGRAMA" sheetId="3" state="visible" r:id="rId5"/>
  </sheet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<sst xmlns="http://schemas.openxmlformats.org/spreadsheetml/2006/main" count="634" uniqueCount="294">
  <si>
    <t xml:space="preserve">PLANILHA DE ORÇAMENTO GERAL</t>
  </si>
  <si>
    <t xml:space="preserve">SERVIÇO: REFORMA NA COBERTURA DO CARTÓRIO ELEITORAL DE IMARUÍ/SC</t>
  </si>
  <si>
    <t xml:space="preserve">PROPRIETÁRIO: TRIBUNAL REGIONAL ELEITORAL DE SANTA CATARINA</t>
  </si>
  <si>
    <t xml:space="preserve">ENDEREÇO DO LOCAL DOS SERVIÇOS: RUA ANTONIO BITTENCOURT CAPANEMA S/N, CENTRO, IMARUÍ/SC</t>
  </si>
  <si>
    <t xml:space="preserve">ITEM</t>
  </si>
  <si>
    <t xml:space="preserve">DISCRIMINAÇÃO DOS SERVIÇOS</t>
  </si>
  <si>
    <t xml:space="preserve">CLASS</t>
  </si>
  <si>
    <t xml:space="preserve">UNID.</t>
  </si>
  <si>
    <t xml:space="preserve">QUANT</t>
  </si>
  <si>
    <t xml:space="preserve">MÃO DE OBRA</t>
  </si>
  <si>
    <t xml:space="preserve">MATERIAIS</t>
  </si>
  <si>
    <t xml:space="preserve">EQUIPAMENTOS </t>
  </si>
  <si>
    <t xml:space="preserve">VALOR TOTAL</t>
  </si>
  <si>
    <t xml:space="preserve">REFERENCIAIS DE PREÇOS</t>
  </si>
  <si>
    <t xml:space="preserve">PREÇO UNIT</t>
  </si>
  <si>
    <t xml:space="preserve">PREÇO TOTAL</t>
  </si>
  <si>
    <t xml:space="preserve">UNIT.</t>
  </si>
  <si>
    <t xml:space="preserve">TOTAL</t>
  </si>
  <si>
    <t xml:space="preserve">SINAPI (Referência Técnica 18/01/2024) e SEINFRA-CE</t>
  </si>
  <si>
    <t xml:space="preserve">1.0</t>
  </si>
  <si>
    <t xml:space="preserve">SERVIÇOS PRELIMINARES</t>
  </si>
  <si>
    <t xml:space="preserve">1.1</t>
  </si>
  <si>
    <t xml:space="preserve">Organização do canteiro</t>
  </si>
  <si>
    <t xml:space="preserve">1.1.1</t>
  </si>
  <si>
    <t xml:space="preserve">PLACA PADRÃO DE OBRA - TIPO BANNER</t>
  </si>
  <si>
    <t xml:space="preserve">SER.CG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</si>
  <si>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2</t>
    </r>
  </si>
  <si>
    <t xml:space="preserve">C4541 - alterada</t>
  </si>
  <si>
    <t xml:space="preserve">SEINFRA-CE e SINAPI</t>
  </si>
  <si>
    <t xml:space="preserve">1.1.2</t>
  </si>
  <si>
    <t xml:space="preserve">CARGA MANUAL DE ENTULHO DE CONSTRUÇÃO E DEMOLIÇÃO, INCLUSIVE TRANSPORTE E DESTINAÇÃO (EXCETO GESSO)</t>
  </si>
  <si>
    <r>
      <rPr>
        <sz val="8"/>
        <color theme="1"/>
        <rFont val="Arial"/>
        <family val="0"/>
        <charset val="1"/>
      </rPr>
      <t xml:space="preserve">m</t>
    </r>
    <r>
      <rPr>
        <vertAlign val="superscript"/>
        <sz val="8"/>
        <color theme="1"/>
        <rFont val="Arial"/>
        <family val="0"/>
        <charset val="1"/>
      </rPr>
      <t xml:space="preserve">3</t>
    </r>
  </si>
  <si>
    <t xml:space="preserve">SINAPI</t>
  </si>
  <si>
    <t xml:space="preserve">1.2</t>
  </si>
  <si>
    <t xml:space="preserve">Serviços auxiliares</t>
  </si>
  <si>
    <t xml:space="preserve">1.2.1</t>
  </si>
  <si>
    <t xml:space="preserve">REMOÇÃO CALHAS E RUFOS, DE FORMA MANUAL, SEM REAPROVEITAMENTO. AF_09/2023</t>
  </si>
  <si>
    <t xml:space="preserve">m</t>
  </si>
  <si>
    <t xml:space="preserve">1.2.2</t>
  </si>
  <si>
    <t xml:space="preserve">REMOÇÃO DE TELHAS, DE FIBROCIMENTO, METÁLICA E CERÂMICA, DE FORMA MANUAL, COM REAPROVEITAMENTO</t>
  </si>
  <si>
    <t xml:space="preserve">97647 - alterada</t>
  </si>
  <si>
    <t xml:space="preserve">1.2.3</t>
  </si>
  <si>
    <t xml:space="preserve">REMOÇÃO DE IMPERMEABILIZAÇÃO COM MANTA ASFÁLTICA</t>
  </si>
  <si>
    <t xml:space="preserve">m²</t>
  </si>
  <si>
    <t xml:space="preserve"> 97631 - alterada</t>
  </si>
  <si>
    <t xml:space="preserve">1.2.4</t>
  </si>
  <si>
    <t xml:space="preserve">ESCAVAÇÃO MANUAL DE VALA COM PROFUNDIDADE MENOR OU IGUAL A 1,30 M. AF_02/2021</t>
  </si>
  <si>
    <t xml:space="preserve">m³</t>
  </si>
  <si>
    <t xml:space="preserve">1.2.5</t>
  </si>
  <si>
    <t xml:space="preserve">REATERRO MANUAL APILOADO COM SOQUETE. AF_10/2017</t>
  </si>
  <si>
    <t xml:space="preserve">1.2.6</t>
  </si>
  <si>
    <t xml:space="preserve">RECOMPOSIÇÃO DE PAVIMENTO EM PISO INTERTRAVADO SEXTAVADO, COM REAPROVEITAMENTO DOS BLOCOS SEXTAVADO, PARA O FECHAMENTO DE VALAS - INCLUSO RETIRADA ECOLOCAÇÃO DO MATERIAL. AF_12/2020</t>
  </si>
  <si>
    <t xml:space="preserve">101820 - alterada</t>
  </si>
  <si>
    <t xml:space="preserve">1.2.7</t>
  </si>
  <si>
    <t xml:space="preserve">RECOLOCAÇÃO DAS TELHAS E SUBSTITUIÇÃO DE TODAS ARRUELAS METÁLICAS E DE PVC</t>
  </si>
  <si>
    <t xml:space="preserve">94210 - alterada</t>
  </si>
  <si>
    <t xml:space="preserve">1.3</t>
  </si>
  <si>
    <t xml:space="preserve">Tratamento do madeiramento do telhado</t>
  </si>
  <si>
    <t xml:space="preserve">1.3.1</t>
  </si>
  <si>
    <t xml:space="preserve">PINTURA IMUNIZANTE PARA MADEIRA, 2 DEMÃOS, INCLUSIVE PREPARO</t>
  </si>
  <si>
    <t xml:space="preserve">102234 - alterada</t>
  </si>
  <si>
    <t xml:space="preserve">2.0</t>
  </si>
  <si>
    <t xml:space="preserve">ADEQUAÇÕES NA COBERTURA</t>
  </si>
  <si>
    <t xml:space="preserve">2.1</t>
  </si>
  <si>
    <t xml:space="preserve">Instalação de calhas e rufos</t>
  </si>
  <si>
    <t xml:space="preserve">2.1.1</t>
  </si>
  <si>
    <t xml:space="preserve">CALHA EM CHAPA DE ALUMÍNIO NATURAL, ESP. 0,5MM, DESENVOLVIMENTO DE 100 CM, INCLUSO TRANSPORTE VERTICAL</t>
  </si>
  <si>
    <t xml:space="preserve">unid</t>
  </si>
  <si>
    <t xml:space="preserve">COTAÇÕES MERCADO</t>
  </si>
  <si>
    <t xml:space="preserve">2.1.2</t>
  </si>
  <si>
    <t xml:space="preserve">TRATAMENTO DE JUNTA DE RUFO DE CONCRETO COM SELANTE À BASE DE POLIURETANO</t>
  </si>
  <si>
    <t xml:space="preserve">2.1.3</t>
  </si>
  <si>
    <t xml:space="preserve">COLOCAÇÃO DE TELA DE ARAME DE AÇO ZINCADO NAS CALHAS</t>
  </si>
  <si>
    <t xml:space="preserve">97062 - alterada</t>
  </si>
  <si>
    <t xml:space="preserve">2.1.4</t>
  </si>
  <si>
    <t xml:space="preserve">RUFO EXTERNO/INTERNO EM CHAPA DE AÇO GALVANIZADO NÚMERO 26, CORTE DE 33 CM</t>
  </si>
  <si>
    <t xml:space="preserve">100327 - alterada</t>
  </si>
  <si>
    <t xml:space="preserve">2.2</t>
  </si>
  <si>
    <t xml:space="preserve">Sistema de captação de água pluvial</t>
  </si>
  <si>
    <t xml:space="preserve">2.2.1</t>
  </si>
  <si>
    <t xml:space="preserve">FURO EM CONCRETO PARA DIÂMETROS MAIORES QUE 75 MM. AF_05/2015</t>
  </si>
  <si>
    <t xml:space="preserve">2.2.2</t>
  </si>
  <si>
    <t xml:space="preserve">FURO EM ALVENARIA PARA DIÂMETROS MAIORES QUE 75 MM. AF_05/2015</t>
  </si>
  <si>
    <t xml:space="preserve">2.2.3</t>
  </si>
  <si>
    <t xml:space="preserve">TUBO PVC, SÉRIE NORMAL, ÁGUA PLUVIAL, DN 100 MM, FORNECIDO E INSTALADO</t>
  </si>
  <si>
    <t xml:space="preserve">89512 - alterada</t>
  </si>
  <si>
    <t xml:space="preserve">2.2.4</t>
  </si>
  <si>
    <t xml:space="preserve">JOELHO 45 GRAUS, PVC, SERIE NORMAL, DN 100 MM, JUNTA ELÁSTICA, FORNECIDO E INSTALADO</t>
  </si>
  <si>
    <t xml:space="preserve">2.2.5</t>
  </si>
  <si>
    <t xml:space="preserve">JOELHO 90 GRAUS, PVC, SERIE NORMAL, DN 100 MM, JUNTA ELÁSTICA, FORNECIDO E INSTALADO</t>
  </si>
  <si>
    <t xml:space="preserve">2.2.6</t>
  </si>
  <si>
    <t xml:space="preserve">FIXAÇÃO DE TUBOS VERTICAIS DE PVC ÁGUA/PVC ESGOTO/PVC PLUVIAL/CPVC/PPR/COBRE OU AÇO, DIÂMETROS MAIORES QUE 75 MM E MENORES OU IGUAIS A 100 MM, COM ABRAÇADEIRA TIPO  D  COM PARAFUSO DE FIXAÇÃO 4", FIXADA DIRETAMENTE NA LAJE OU PAREDE. AF_09/2023</t>
  </si>
  <si>
    <t xml:space="preserve">2.3</t>
  </si>
  <si>
    <t xml:space="preserve">Serviços de revestimento e de pintura</t>
  </si>
  <si>
    <t xml:space="preserve">2.3.1</t>
  </si>
  <si>
    <t xml:space="preserve">MASSA ÚNICA, PARA RECEBIMENTO DE PINTURA, EM ARGAMASSA TRAÇO 1:2:8, PREPARO MANUAL, APLICADA MANUALMENTE EM FACES INTERNAS DE PAREDES, ESPESSURA DE 20MM, COM EXECUÇÃO DE TALISCAS. AF_06/2014</t>
  </si>
  <si>
    <t xml:space="preserve">2.3.2</t>
  </si>
  <si>
    <t xml:space="preserve">REMOÇÃO DE PINTURA PVA/ACRILICA</t>
  </si>
  <si>
    <t xml:space="preserve">2.3.3</t>
  </si>
  <si>
    <t xml:space="preserve">APLICAÇÃO MANUAL DE TINTA IMPERMEABILIZANTE ACRÍLICA FLEXÍVEL EM PLATIBANDAS INTERNAS</t>
  </si>
  <si>
    <t xml:space="preserve">95626 - Alterada</t>
  </si>
  <si>
    <t xml:space="preserve">3.0</t>
  </si>
  <si>
    <t xml:space="preserve">ADMINISTRAÇÃO LOCAL</t>
  </si>
  <si>
    <t xml:space="preserve">3.1</t>
  </si>
  <si>
    <t xml:space="preserve">Administração local</t>
  </si>
  <si>
    <t xml:space="preserve">3.1.1</t>
  </si>
  <si>
    <t xml:space="preserve">TECNICO DE EDIFICACOES COM ENCARGOS COMPLEMENTARES</t>
  </si>
  <si>
    <t xml:space="preserve">EMPRE</t>
  </si>
  <si>
    <t xml:space="preserve">h</t>
  </si>
  <si>
    <t xml:space="preserve">Valor Total MO</t>
  </si>
  <si>
    <t xml:space="preserve">Valor Total MAT</t>
  </si>
  <si>
    <t xml:space="preserve">Valor Total EQ</t>
  </si>
  <si>
    <t xml:space="preserve">Preencher apenas as células destacadas em amarelo.</t>
  </si>
  <si>
    <t xml:space="preserve">COMPOSIÇÃO BDI - SERVIÇOS</t>
  </si>
  <si>
    <t xml:space="preserve">Observações Gerais:</t>
  </si>
  <si>
    <t xml:space="preserve">RISCO E IMPREVISTOS</t>
  </si>
  <si>
    <t xml:space="preserve">DESPESAS FINANCEIRAS</t>
  </si>
  <si>
    <t xml:space="preserve">Duração estimada dos serviços: 03 (três) semanas.</t>
  </si>
  <si>
    <t xml:space="preserve">SEGURO + GARANTIA</t>
  </si>
  <si>
    <t xml:space="preserve">Planilha de Referência para orçamento: SINAPI (Abrangência Nacional, Localidade Florianópolis, data de preço 18/01/2024).</t>
  </si>
  <si>
    <t xml:space="preserve">ADMINISTRAÇÃO CENTRAL</t>
  </si>
  <si>
    <t xml:space="preserve">Encargos Sociais Não Desonerados SINAPI = 108,32% (hora).</t>
  </si>
  <si>
    <t xml:space="preserve">LUCRO</t>
  </si>
  <si>
    <t xml:space="preserve">Planilha Orçamentária sem desoneração, conforme permitido pela Lei n. 13.161/2015. Caso a contratada esteja inscrita em benefício da CPRB (art. 9º, parágrafo 16), deverá haver reequilíbrio antes de iniciados os serviços. </t>
  </si>
  <si>
    <t xml:space="preserve">TRIBUTOS</t>
  </si>
  <si>
    <t xml:space="preserve">Adotado BDI médio para obras de edificações, conforme Acórdão TCU n. 2622/2013.</t>
  </si>
  <si>
    <t xml:space="preserve">ISSQN (IMARUÍ/SC)</t>
  </si>
  <si>
    <t xml:space="preserve">Adotado ISSQN igual a 3%</t>
  </si>
  <si>
    <t xml:space="preserve">COFINS</t>
  </si>
  <si>
    <r>
      <rPr>
        <sz val="10"/>
        <color theme="1"/>
        <rFont val="Arial"/>
        <family val="0"/>
        <charset val="1"/>
      </rPr>
      <t xml:space="preserve">Administração local composta por um Técnico em Edificações</t>
    </r>
    <r>
      <rPr>
        <b val="true"/>
        <sz val="10"/>
        <color theme="1"/>
        <rFont val="Arial"/>
        <family val="0"/>
        <charset val="1"/>
      </rPr>
      <t xml:space="preserve"> (1 hora/dia)</t>
    </r>
    <r>
      <rPr>
        <sz val="10"/>
        <color theme="1"/>
        <rFont val="Arial"/>
        <family val="0"/>
        <charset val="1"/>
      </rPr>
      <t xml:space="preserve">. Consultar Memorial Descritivo e Caderno de Encargos para maiores detalhes.</t>
    </r>
  </si>
  <si>
    <t xml:space="preserve">PIS</t>
  </si>
  <si>
    <t xml:space="preserve">TOTAL FINAL</t>
  </si>
  <si>
    <t xml:space="preserve">BDI SERVIÇOS</t>
  </si>
  <si>
    <t xml:space="preserve">TOTAL GERAL - SEM BDI</t>
  </si>
  <si>
    <t xml:space="preserve">BDI </t>
  </si>
  <si>
    <t xml:space="preserve">TOTAL GERALCOM BDI     </t>
  </si>
  <si>
    <t xml:space="preserve">COMPOSIÇÕES REFERENCIAIS SINAPI E SEINFRA-CE</t>
  </si>
  <si>
    <t xml:space="preserve">Organização do Canteiro</t>
  </si>
  <si>
    <t xml:space="preserve">CÓDIGO C4541 SEINFRA-CE - Alterada</t>
  </si>
  <si>
    <t xml:space="preserve">m2</t>
  </si>
  <si>
    <t xml:space="preserve">Excluídos acessórios de fixação utilizando aço e montagem da estrutura</t>
  </si>
  <si>
    <t xml:space="preserve">COMPOSIÇÃO</t>
  </si>
  <si>
    <t xml:space="preserve">SERVENTE COM ENCARGOS COMPLEMENTARES </t>
  </si>
  <si>
    <t xml:space="preserve">H</t>
  </si>
  <si>
    <t xml:space="preserve">INSUMO</t>
  </si>
  <si>
    <t xml:space="preserve">I8395 (SEINFRA-CE)</t>
  </si>
  <si>
    <t xml:space="preserve">LONA C/ APLICAÇÃO DE ILHOSES E LACRES, IMPRESSA C/ LOGOMARCAS E DESCRIÇÃO DA OBRA</t>
  </si>
  <si>
    <t xml:space="preserve">M2</t>
  </si>
  <si>
    <t xml:space="preserve">As placas de obra serão fixadas no portão existente na frente da edificação.</t>
  </si>
  <si>
    <t xml:space="preserve">MAT</t>
  </si>
  <si>
    <t xml:space="preserve">MO</t>
  </si>
  <si>
    <t xml:space="preserve">CÓDIGO SINAPI  72897 -Alterada</t>
  </si>
  <si>
    <t xml:space="preserve">m3</t>
  </si>
  <si>
    <t xml:space="preserve">Composição 08/2020, com preços SINAPI  e cotação mercado Florianópolis</t>
  </si>
  <si>
    <t xml:space="preserve">MERCADO</t>
  </si>
  <si>
    <t xml:space="preserve">TRANSPORTE MECANIZADO EM CAÇAMBA DE RESÍDUOS E ENTULHO DE OBRA, INCLUSA DESTINAÇÃO DE RESÍDUOS (SOMENTE ENTULHO) - SEM GESSO</t>
  </si>
  <si>
    <t xml:space="preserve">M³</t>
  </si>
  <si>
    <t xml:space="preserve">CÓDIGO SINAPI  104803</t>
  </si>
  <si>
    <t xml:space="preserve">M</t>
  </si>
  <si>
    <t xml:space="preserve">COMPOSICAO</t>
  </si>
  <si>
    <t xml:space="preserve">88316</t>
  </si>
  <si>
    <t xml:space="preserve">SERVENTE COM ENCARGOS COMPLEMENTARES</t>
  </si>
  <si>
    <t xml:space="preserve">88323</t>
  </si>
  <si>
    <t xml:space="preserve">TELHADISTA COM ENCARGOS COMPLEMENTARES</t>
  </si>
  <si>
    <t xml:space="preserve">CÓDIGO SINAPI  97647- alterada</t>
  </si>
  <si>
    <t xml:space="preserve">REMOÇÃO DE TELHAS DE FIBROCIMENTO METÁLICA E CERÂMICA, DE FORMA MANUAL, COM REAPROVEITAMENTO</t>
  </si>
  <si>
    <t xml:space="preserve">Alterados coeficientes em 30%, para considerar o reaproveitamento das telhas</t>
  </si>
  <si>
    <t xml:space="preserve">CÓDIGO SINAPI 97631 - alterada</t>
  </si>
  <si>
    <t xml:space="preserve">M²</t>
  </si>
  <si>
    <t xml:space="preserve">considerados coeficientes de MO 80% para remoção de manta (diferença entre remoção de manta e de argamassa)</t>
  </si>
  <si>
    <t xml:space="preserve">88309</t>
  </si>
  <si>
    <t xml:space="preserve">PEDREIRO COM ENCARGOS COMPLEMENTARES</t>
  </si>
  <si>
    <t xml:space="preserve">CÓDIGO SINAPI  93358</t>
  </si>
  <si>
    <t xml:space="preserve">M3</t>
  </si>
  <si>
    <t xml:space="preserve">CÓDIGO SINAPI  96995</t>
  </si>
  <si>
    <t xml:space="preserve">Composição 07/2023, com preços SINAPI atuais</t>
  </si>
  <si>
    <t xml:space="preserve">CÓDIGO SINAPI  101820 - alterada</t>
  </si>
  <si>
    <t xml:space="preserve">RECOMPOSIÇÃO DE PAVIMENTO EM PISO INTERTRAVADO SEXTAVADO, COM REAPROVEITAMENTO DOS BLOCOS SEXTAVADO, PARA O FECHAMENTO DE VALAS - INCLUSO RETIRADA E COLOCAÇÃO DO MATERIAL. AF_12/2020</t>
  </si>
  <si>
    <t xml:space="preserve">Substituído uso de placa vibratória pela composição 96995 - compactação manual com soquete</t>
  </si>
  <si>
    <t xml:space="preserve">370</t>
  </si>
  <si>
    <t xml:space="preserve">AREIA MEDIA - POSTO JAZIDA/FORNECEDOR (RETIRADO NA JAZIDA, SEM TRANSPORTE)</t>
  </si>
  <si>
    <t xml:space="preserve">4741</t>
  </si>
  <si>
    <t xml:space="preserve">PO DE PEDRA (POSTO PEDREIRA/FORNECEDOR, SEM FRETE)</t>
  </si>
  <si>
    <t xml:space="preserve">97635</t>
  </si>
  <si>
    <t xml:space="preserve">DEMOLIÇÃO DE PAVIMENTO INTERTRAVADO, DE FORMA MANUAL, COM REAPROVEITAMENTO. AF_12/2017</t>
  </si>
  <si>
    <t xml:space="preserve">CÓDIGO SINAPI  94210 - alterada</t>
  </si>
  <si>
    <t xml:space="preserve">Excluído içamento, parafuso e telha. Considerada substituição de todas as arruelas metálicas e de PVC (vedação das fixação)</t>
  </si>
  <si>
    <t xml:space="preserve">1607</t>
  </si>
  <si>
    <t xml:space="preserve">CONJUNTO ARRUELAS DE VEDACAO 5/16" PARA TELHA FIBROCIMENTO (UMA ARRUELA METALICA E UMA ARRUELA PVC - CONICAS)</t>
  </si>
  <si>
    <t xml:space="preserve">CJ</t>
  </si>
  <si>
    <t xml:space="preserve">CÓDIGO SINAPI  102234 - alterada</t>
  </si>
  <si>
    <t xml:space="preserve">Considerado coeficiente x2 para limpeza antes da pintura</t>
  </si>
  <si>
    <t xml:space="preserve">7340</t>
  </si>
  <si>
    <t xml:space="preserve">IMUNIZANTE PARA MADEIRA, INCOLOR</t>
  </si>
  <si>
    <t xml:space="preserve">L</t>
  </si>
  <si>
    <t xml:space="preserve">88310</t>
  </si>
  <si>
    <t xml:space="preserve">PINTOR COM ENCARGOS COMPLEMENTARES</t>
  </si>
  <si>
    <t xml:space="preserve">Instalação de calhas e rufos em alumínio</t>
  </si>
  <si>
    <t xml:space="preserve">CÓDIGO SINAPI 98577 - alterada</t>
  </si>
  <si>
    <t xml:space="preserve">Substituído selante à base de silicone por selante PU e excluído tarugo</t>
  </si>
  <si>
    <t xml:space="preserve">SELANTE ELASTICO MONOCOMPONENTE A BASE DE POLIURETANO (PU) PARA JUNTAS DIVERSAS</t>
  </si>
  <si>
    <t xml:space="preserve">310ML</t>
  </si>
  <si>
    <t xml:space="preserve">CÓDIGO SINAPI 97062 - alterada</t>
  </si>
  <si>
    <t xml:space="preserve">Substituída os materiais e os profissionais (mantidos os coeficientes)</t>
  </si>
  <si>
    <t xml:space="preserve">5061</t>
  </si>
  <si>
    <t xml:space="preserve">PREGO DE ACO POLIDO COM CABECA 18 X 27 (2 1/2 X 10)</t>
  </si>
  <si>
    <t xml:space="preserve">KG</t>
  </si>
  <si>
    <t xml:space="preserve">TELA EM ARAME DE AÇO ZINCADO BWG 26 </t>
  </si>
  <si>
    <t xml:space="preserve">CÓDIGO SINAPI 100327 - alterada</t>
  </si>
  <si>
    <t xml:space="preserve">Excluído içamento. Substituídos pregos por parafusos e buchas S-8. Excluída solda</t>
  </si>
  <si>
    <t xml:space="preserve">142</t>
  </si>
  <si>
    <t xml:space="preserve">1113</t>
  </si>
  <si>
    <t xml:space="preserve">RUFO EXTERNO/INTERNO DE CHAPA DE ACO GALVANIZADA NUM 26, CORTE 33 CM</t>
  </si>
  <si>
    <t xml:space="preserve">BUCHA DE NYLON SEM ABA S8, COM PARAFUSO DE 4,80 X 50 MM EM ACO ZINCADO COM ROSCA SOBERBA, CABECA CHATA E FENDA PHILLIPS</t>
  </si>
  <si>
    <t xml:space="preserve">UNID</t>
  </si>
  <si>
    <t xml:space="preserve">5104</t>
  </si>
  <si>
    <t xml:space="preserve">REBITE DE ALUMINIO VAZADO DE REPUXO, 3,2 X 8 MM (1KG = 1025 UNIDADES)</t>
  </si>
  <si>
    <t xml:space="preserve">CÓDIGO SINAPI 90441</t>
  </si>
  <si>
    <t xml:space="preserve">FURO MECANIZADO EM CONCRETO, COM MARTELO DEMOLIDOR, PARA INSTALAÇÕES HIDRÁULICAS, DIÂMETROS MAIORES QUE 75 MM E MENORES OU IGUAIS A 150 MM. AF_09/2023</t>
  </si>
  <si>
    <t xml:space="preserve">88248</t>
  </si>
  <si>
    <t xml:space="preserve">AUXILIAR DE ENCANADOR OU BOMBEIRO HIDRÁULICO COM ENCARGOS COMPLEMENTARES</t>
  </si>
  <si>
    <t xml:space="preserve">102274</t>
  </si>
  <si>
    <t xml:space="preserve">MARTELO DEMOLIDOR ELÉTRICO, COM POTÊNCIA DE 2.000 W, 1.000 IMPACTOS POR MINUTO, PESO DE 30 KG -  CHI DIURNO. AF_01/2021</t>
  </si>
  <si>
    <t xml:space="preserve">CHI</t>
  </si>
  <si>
    <t xml:space="preserve">102275</t>
  </si>
  <si>
    <t xml:space="preserve">MARTELO DEMOLIDOR ELÉTRICO, COM POTÊNCIA DE 2.000 W, 1.000 IMPACTOS POR MINUTO, PESO DE 30 KG - CHP DIURNO. AF_01/2021</t>
  </si>
  <si>
    <t xml:space="preserve">CHP</t>
  </si>
  <si>
    <t xml:space="preserve">EQUI/OUT</t>
  </si>
  <si>
    <t xml:space="preserve">CÓDIGO SINAPI 90438</t>
  </si>
  <si>
    <t xml:space="preserve">FURO MANUAL EM ALVENARIA, PARA INSTALAÇÕES HIDRÁULICAS, DIÂMETROS MAIORES QUE 75 MM E MENORES OU IGUAIS A 100 MM. AF_09/2023</t>
  </si>
  <si>
    <t xml:space="preserve">88267</t>
  </si>
  <si>
    <t xml:space="preserve">ENCANADOR OU BOMBEIRO HIDRÁULICO COM ENCARGOS COMPLEMENTARES</t>
  </si>
  <si>
    <t xml:space="preserve">CÓDIGO SINAPI  89512 - alterada</t>
  </si>
  <si>
    <t xml:space="preserve">Alterado tubo para série normal e coeficientes (de acordo com composição 89714)</t>
  </si>
  <si>
    <t xml:space="preserve">9836</t>
  </si>
  <si>
    <t xml:space="preserve">TUBO PVC  SERIE NORMAL, DN 100 MM, PARA ESGOTO  PREDIAL (NBR 5688)</t>
  </si>
  <si>
    <t xml:space="preserve">38383</t>
  </si>
  <si>
    <t xml:space="preserve">LIXA D'AGUA EM FOLHA, GRAO 100</t>
  </si>
  <si>
    <t xml:space="preserve">UN</t>
  </si>
  <si>
    <t xml:space="preserve">CÓDIGO SINAPI  89746</t>
  </si>
  <si>
    <t xml:space="preserve">301</t>
  </si>
  <si>
    <t xml:space="preserve">ANEL BORRACHA PARA TUBO ESGOTO PREDIAL, DN 100 MM (NBR 5688)</t>
  </si>
  <si>
    <t xml:space="preserve">3528</t>
  </si>
  <si>
    <t xml:space="preserve">JOELHO PVC, SOLDAVEL, PB, 45 GRAUS, DN 100 MM, PARA ESGOTO PREDIAL</t>
  </si>
  <si>
    <t xml:space="preserve">20078</t>
  </si>
  <si>
    <t xml:space="preserve">PASTA LUBRIFICANTE PARA TUBOS E CONEXOES COM JUNTA ELASTICA, EMBALAGEM DE *400* GR (USO EM PVC, ACO, POLIETILENO E OUTROS)</t>
  </si>
  <si>
    <t xml:space="preserve">CÓDIGO SINAPI 89744</t>
  </si>
  <si>
    <t xml:space="preserve">3520</t>
  </si>
  <si>
    <t xml:space="preserve">JOELHO PVC, SOLDAVEL, PB, 90 GRAUS, DN 100 MM, PARA ESGOTO PREDIAL</t>
  </si>
  <si>
    <t xml:space="preserve">CÓDIGO SINAPI 91181</t>
  </si>
  <si>
    <t xml:space="preserve">fixação vertical do tubo de queda</t>
  </si>
  <si>
    <t xml:space="preserve">399</t>
  </si>
  <si>
    <t xml:space="preserve">ABRACADEIRA EM ACO PARA AMARRACAO DE ELETRODUTOS, TIPO D, COM 4" E PARAFUSO DE FIXACAO</t>
  </si>
  <si>
    <t xml:space="preserve">4350</t>
  </si>
  <si>
    <t xml:space="preserve">BUCHA DE NYLON, DIAMETRO DO FURO 8 MM, COMPRIMENTO 40 MM, COM PARAFUSO DE ROSCA SOBERBA, CABECA CHATA, FENDA SIMPLES, 4,8 X 50 MM</t>
  </si>
  <si>
    <t xml:space="preserve">CÓDIGO SINAPI 87530</t>
  </si>
  <si>
    <t xml:space="preserve">87369</t>
  </si>
  <si>
    <t xml:space="preserve">ARGAMASSA TRAÇO 1:2:8 (EM VOLUME DE CIMENTO, CAL E AREIA MÉDIA ÚMIDA) PARA EMBOÇO/MASSA ÚNICA/ASSENTAMENTO DE ALVENARIA DE VEDAÇÃO, PREPARO MANUAL. AF_08/2019</t>
  </si>
  <si>
    <t xml:space="preserve">CÓDIGO SINAPI  72125</t>
  </si>
  <si>
    <t xml:space="preserve">Composição de 08/2016, com preços SINAPI atualizados</t>
  </si>
  <si>
    <t xml:space="preserve">LIXA EM FOLHA PARA PAREDE OU MADEIRA, NUMERO 120, COR VERMELHA</t>
  </si>
  <si>
    <t xml:space="preserve">CÓDIGO SINAPI  95626 - Alterada</t>
  </si>
  <si>
    <t xml:space="preserve">Alterado o tipo de tinta para impermeabilizante acrílico flexível (preço de mercado)</t>
  </si>
  <si>
    <r>
      <rPr>
        <sz val="8"/>
        <color theme="1"/>
        <rFont val="Arial"/>
        <family val="0"/>
        <charset val="1"/>
      </rPr>
      <t xml:space="preserve">TINTA IMPERMEABILIZANTE ACRÍLICO FLEXÍVEL, RENDIMENTO 5,25M</t>
    </r>
    <r>
      <rPr>
        <vertAlign val="superscript"/>
        <sz val="8"/>
        <color theme="1"/>
        <rFont val="Arial"/>
        <family val="0"/>
        <charset val="1"/>
      </rPr>
      <t xml:space="preserve">2</t>
    </r>
    <r>
      <rPr>
        <sz val="8"/>
        <color theme="1"/>
        <rFont val="Arial"/>
        <family val="0"/>
        <charset val="1"/>
      </rPr>
      <t xml:space="preserve">/L</t>
    </r>
  </si>
  <si>
    <t xml:space="preserve">CÓDIGO SINAPI 100533</t>
  </si>
  <si>
    <t xml:space="preserve">37372</t>
  </si>
  <si>
    <t xml:space="preserve">EXAMES - HORISTA (COLETADO CAIXA - ENCARGOS COMPLEMENTARES)</t>
  </si>
  <si>
    <t xml:space="preserve">37373</t>
  </si>
  <si>
    <t xml:space="preserve">SEGURO - HORISTA (COLETADO CAIXA - ENCARGOS COMPLEMENTARES)</t>
  </si>
  <si>
    <t xml:space="preserve">40945</t>
  </si>
  <si>
    <t xml:space="preserve">TECNICO DE EDIFICACOES (HORISTA)</t>
  </si>
  <si>
    <t xml:space="preserve">43469</t>
  </si>
  <si>
    <t xml:space="preserve">FERRAMENTAS - FAMILIA TOPOGRAFO - HORISTA (ENCARGOS COMPLEMENTARES - COLETADO CAIXA)</t>
  </si>
  <si>
    <t xml:space="preserve">43493</t>
  </si>
  <si>
    <t xml:space="preserve">EPI - FAMILIA TOPOGRAFO - HORISTA (ENCARGOS COMPLEMENTARES - COLETADO CAIXA)</t>
  </si>
  <si>
    <t xml:space="preserve">100535</t>
  </si>
  <si>
    <t xml:space="preserve">CURSO DE CAPACITAÇÃO PARA TECNICO DE EDIFICACOES (ENCARGOS COMPLEMENTARES) - HORISTA</t>
  </si>
  <si>
    <t xml:space="preserve">CRONOGRAMA FÍSICO FINANCEIRO</t>
  </si>
  <si>
    <t xml:space="preserve">REFORMA NA COBERTURA DO CARTÓRIO ELEITORAL DE IMARUÍ/SC</t>
  </si>
  <si>
    <t xml:space="preserve">BDI</t>
  </si>
  <si>
    <t xml:space="preserve">SERVIÇOS</t>
  </si>
  <si>
    <t xml:space="preserve">ÍNDICE</t>
  </si>
  <si>
    <t xml:space="preserve">SEM 1</t>
  </si>
  <si>
    <t xml:space="preserve">SEM 2</t>
  </si>
  <si>
    <t xml:space="preserve">SEM 3</t>
  </si>
  <si>
    <t xml:space="preserve">VALOR</t>
  </si>
  <si>
    <t xml:space="preserve">SERVIÇO</t>
  </si>
  <si>
    <t xml:space="preserve">PLANILHA</t>
  </si>
  <si>
    <t xml:space="preserve">S/ BDI</t>
  </si>
  <si>
    <t xml:space="preserve">C/ BDI</t>
  </si>
  <si>
    <t xml:space="preserve">VALORES DAS PARCELAS (SEM BDI)</t>
  </si>
  <si>
    <t xml:space="preserve">VALORES DAS PARCELAS (COM BDI)</t>
  </si>
  <si>
    <r>
      <rPr>
        <sz val="9"/>
        <color theme="1"/>
        <rFont val="Arial"/>
        <family val="0"/>
        <charset val="1"/>
      </rPr>
      <t xml:space="preserve">ÍNDICE TOTAL DA PARCELA          </t>
    </r>
    <r>
      <rPr>
        <b val="true"/>
        <sz val="9"/>
        <color theme="1"/>
        <rFont val="Arial"/>
        <family val="0"/>
        <charset val="1"/>
      </rPr>
      <t xml:space="preserve">( % =        )</t>
    </r>
  </si>
  <si>
    <t xml:space="preserve">INDICE TOTAL ACUMULADO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</si>
</sst>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0.00"/>
    <numFmt numFmtId="166" formatCode="_(&quot;R$ &quot;* #,##0.00_);_(&quot;R$ &quot;* \(#,##0.00\);_(&quot;R$ &quot;* \-??_);_(@_)"/>
    <numFmt numFmtId="167" formatCode="_-* #,##0.00_-;\-* #,##0.00_-;_-* \-??_-;_-@"/>
    <numFmt numFmtId="168" formatCode="0.00%"/>
    <numFmt numFmtId="169" formatCode="#,##0.00"/>
    <numFmt numFmtId="170" formatCode="d&quot; de &quot;mmm&quot; de &quot;yy"/>
    <numFmt numFmtId="171" formatCode="0"/>
    <numFmt numFmtId="172" formatCode="General"/>
    <numFmt numFmtId="173" formatCode="&quot;R$&quot;#,##0.00"/>
    <numFmt numFmtId="174" formatCode="&quot;R$ &quot;#,##0.00"/>
    <numFmt numFmtId="175" formatCode="@"/>
    <numFmt numFmtId="176" formatCode="#,##0.00_);[RED]\-#,##0.00"/>
  </numFmts>
  <fonts count="20">
    <font>
      <sz val="10"/>
      <color rgb="FF00000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color theme="1"/>
      <name val="Arial"/>
      <family val="0"/>
      <charset val="1"/>
    </font>
    <font>
      <b val="true"/>
      <sz val="10"/>
      <color theme="1"/>
      <name val="Arial"/>
      <family val="0"/>
      <charset val="1"/>
    </font>
    <font>
      <sz val="10"/>
      <color theme="1"/>
      <name val="Arial"/>
      <family val="0"/>
      <charset val="1"/>
    </font>
    <font>
      <b val="true"/>
      <sz val="8"/>
      <color theme="1"/>
      <name val="Arial"/>
      <family val="0"/>
      <charset val="1"/>
    </font>
    <font>
      <sz val="8"/>
      <color theme="1"/>
      <name val="Arial"/>
      <family val="0"/>
      <charset val="1"/>
    </font>
    <font>
      <vertAlign val="superscript"/>
      <sz val="8"/>
      <color theme="1"/>
      <name val="Arial"/>
      <family val="0"/>
      <charset val="1"/>
    </font>
    <font>
      <b val="true"/>
      <sz val="9"/>
      <color theme="1"/>
      <name val="Arial"/>
      <family val="0"/>
      <charset val="1"/>
    </font>
    <font>
      <sz val="8"/>
      <color rgb="FFFF0000"/>
      <name val="Arial"/>
      <family val="0"/>
      <charset val="1"/>
    </font>
    <font>
      <sz val="15"/>
      <color rgb="FF333333"/>
      <name val="Arial"/>
      <family val="0"/>
      <charset val="1"/>
    </font>
    <font>
      <sz val="9"/>
      <color theme="1"/>
      <name val="Arial"/>
      <family val="0"/>
      <charset val="1"/>
    </font>
    <font>
      <b val="true"/>
      <sz val="12"/>
      <color theme="1"/>
      <name val="Arial"/>
      <family val="0"/>
      <charset val="1"/>
    </font>
    <font>
      <sz val="18"/>
      <color theme="1"/>
      <name val="Arial"/>
      <family val="0"/>
      <charset val="1"/>
    </font>
    <font>
      <sz val="10"/>
      <color rgb="FFFF0000"/>
      <name val="Arial"/>
      <family val="0"/>
      <charset val="1"/>
    </font>
    <font>
      <b val="true"/>
      <sz val="11"/>
      <color theme="1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b val="true"/>
      <sz val="10"/>
      <color rgb="FFFF3366"/>
      <name val="Arial"/>
      <family val="0"/>
      <charset val="1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EF2CB"/>
      </patternFill>
    </fill>
    <fill>
      <patternFill patternType="solid">
        <fgColor rgb="FFCCFFFF"/>
        <bgColor rgb="FFCCFFFF"/>
      </patternFill>
    </fill>
    <fill>
      <patternFill patternType="solid">
        <fgColor rgb="FFCCFFCC"/>
        <bgColor rgb="FFCCFFFF"/>
      </patternFill>
    </fill>
    <fill>
      <patternFill patternType="solid">
        <fgColor rgb="FF99CCFF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EF2CB"/>
        <bgColor rgb="FFFFFF99"/>
      </patternFill>
    </fill>
  </fills>
  <borders count="45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thin"/>
      <top style="medium"/>
      <bottom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medium"/>
      <top style="thin"/>
      <bottom style="thin"/>
      <diagonal/>
    </border>
    <border diagonalUp="false" diagonalDown="false">
      <left style="medium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medium"/>
      <top style="thin"/>
      <bottom style="thin"/>
      <diagonal/>
    </border>
    <border diagonalUp="false" diagonalDown="false">
      <left style="medium"/>
      <right style="thin"/>
      <top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/>
      <top/>
      <bottom style="medium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3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3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7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3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4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4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4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6" fontId="7" fillId="5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5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6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5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8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1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8" fillId="2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6" borderId="1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19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7" fillId="4" borderId="2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4" borderId="2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4" borderId="2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5" borderId="2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7" fillId="5" borderId="8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8" fillId="5" borderId="2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5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7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8" fillId="0" borderId="27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2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6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0" borderId="2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3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10" fillId="4" borderId="3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0" fillId="0" borderId="3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3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10" fillId="4" borderId="3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6" fontId="10" fillId="4" borderId="3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7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6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7" fillId="0" borderId="3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3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9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8" fillId="6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3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8" fontId="8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2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7" fillId="6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8" fontId="8" fillId="6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0" borderId="2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8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10" fillId="0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10" fillId="4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9" fontId="10" fillId="0" borderId="1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9" fontId="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5" fillId="4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5" fillId="5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4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4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8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4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8" fontId="8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8" fillId="7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7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7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4" borderId="3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8" fillId="4" borderId="2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8" fillId="0" borderId="1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6" fontId="8" fillId="7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1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2" borderId="1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2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7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2" borderId="23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0" fillId="2" borderId="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5" fillId="2" borderId="3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5" fillId="4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7" fillId="2" borderId="3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7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7" fillId="2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7" fillId="2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2" fontId="10" fillId="2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0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9" fillId="4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19" fillId="4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2" fontId="13" fillId="2" borderId="1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12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6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4" borderId="11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6" fontId="6" fillId="4" borderId="10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7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4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8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10" fillId="4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3" fontId="6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6" fillId="0" borderId="1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10" fillId="4" borderId="12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72" fontId="13" fillId="2" borderId="26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72" fontId="10" fillId="4" borderId="27" xfId="0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8" fontId="6" fillId="0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2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3" fontId="8" fillId="5" borderId="2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5" fontId="13" fillId="2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3" fillId="2" borderId="19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1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8" fillId="2" borderId="38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5" fillId="2" borderId="3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5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3" fillId="2" borderId="14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6" fontId="6" fillId="2" borderId="13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8" fillId="2" borderId="3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6" fillId="2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6" fillId="2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4" fontId="18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75" fontId="13" fillId="2" borderId="4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2" borderId="41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4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8" fillId="2" borderId="4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6" fillId="0" borderId="4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4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5" fontId="13" fillId="2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13" fillId="2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8" fontId="6" fillId="2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8" fontId="8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6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73" fontId="6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EF2CB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66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 pitchFamily="0" charset="1"/>
        <a:ea typeface="Arial" pitchFamily="0" charset="1"/>
        <a:cs typeface="Arial" pitchFamily="0" charset="1"/>
      </a:majorFont>
      <a:minorFont>
        <a:latin typeface="Arial" pitchFamily="0" charset="1"/>
        <a:ea typeface="Arial" pitchFamily="0" charset="1"/>
        <a:cs typeface="Arial" pitchFamily="0" charset="1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6.51"/>
    <col collapsed="false" customWidth="true" hidden="false" outlineLevel="0" max="2" min="2" style="0" width="86.88"/>
    <col collapsed="false" customWidth="true" hidden="false" outlineLevel="0" max="3" min="3" style="0" width="7.38"/>
    <col collapsed="false" customWidth="true" hidden="false" outlineLevel="0" max="4" min="4" style="0" width="6.12"/>
    <col collapsed="false" customWidth="true" hidden="false" outlineLevel="0" max="5" min="5" style="0" width="7.5"/>
    <col collapsed="false" customWidth="true" hidden="false" outlineLevel="0" max="8" min="8" style="0" width="14.38"/>
    <col collapsed="false" customWidth="true" hidden="false" outlineLevel="0" max="14" min="14" style="0" width="19"/>
    <col collapsed="false" customWidth="true" hidden="false" outlineLevel="0" max="15" min="15" style="0" width="16.89"/>
    <col collapsed="false" customWidth="true" hidden="false" outlineLevel="0" max="16" min="16" style="0" width="10.88"/>
    <col collapsed="false" customWidth="true" hidden="false" outlineLevel="0" max="26" min="17" style="0" width="8"/>
  </cols>
  <sheetData>
    <row r="1" customFormat="false" ht="12.7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customFormat="false" ht="12.75" hidden="false" customHeight="true" outlineLevel="0" collapsed="false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</row>
    <row r="3" customFormat="false" ht="12.75" hidden="false" customHeight="true" outlineLevel="0" collapsed="false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</row>
    <row r="4" customFormat="false" ht="12.75" hidden="false" customHeight="true" outlineLevel="0" collapsed="false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customFormat="false" ht="13.5" hidden="false" customHeight="true" outlineLevel="0" collapsed="false">
      <c r="A5" s="3" t="s">
        <v>1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customFormat="false" ht="13.5" hidden="false" customHeight="true" outlineLevel="0" collapsed="false">
      <c r="A6" s="4" t="s">
        <v>2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</row>
    <row r="7" customFormat="false" ht="13.5" hidden="false" customHeight="true" outlineLevel="0" collapsed="false">
      <c r="A7" s="4" t="s">
        <v>3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</row>
    <row r="8" customFormat="false" ht="14.25" hidden="false" customHeight="true" outlineLevel="0" collapsed="false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</row>
    <row r="9" customFormat="false" ht="16.5" hidden="false" customHeight="true" outlineLevel="0" collapsed="false">
      <c r="A9" s="5" t="s">
        <v>4</v>
      </c>
      <c r="B9" s="6" t="s">
        <v>5</v>
      </c>
      <c r="C9" s="6" t="s">
        <v>6</v>
      </c>
      <c r="D9" s="6" t="s">
        <v>7</v>
      </c>
      <c r="E9" s="6" t="s">
        <v>8</v>
      </c>
      <c r="F9" s="7" t="s">
        <v>9</v>
      </c>
      <c r="G9" s="7"/>
      <c r="H9" s="7" t="s">
        <v>10</v>
      </c>
      <c r="I9" s="7"/>
      <c r="J9" s="7" t="s">
        <v>11</v>
      </c>
      <c r="K9" s="7"/>
      <c r="L9" s="8" t="s">
        <v>12</v>
      </c>
      <c r="M9" s="8"/>
      <c r="N9" s="9" t="s">
        <v>13</v>
      </c>
      <c r="O9" s="9"/>
      <c r="P9" s="10"/>
    </row>
    <row r="10" customFormat="false" ht="24.75" hidden="false" customHeight="true" outlineLevel="0" collapsed="false">
      <c r="A10" s="5"/>
      <c r="B10" s="6"/>
      <c r="C10" s="6"/>
      <c r="D10" s="6"/>
      <c r="E10" s="6"/>
      <c r="F10" s="11" t="s">
        <v>14</v>
      </c>
      <c r="G10" s="11" t="s">
        <v>15</v>
      </c>
      <c r="H10" s="11" t="s">
        <v>14</v>
      </c>
      <c r="I10" s="11" t="s">
        <v>15</v>
      </c>
      <c r="J10" s="11" t="s">
        <v>14</v>
      </c>
      <c r="K10" s="11" t="s">
        <v>15</v>
      </c>
      <c r="L10" s="11" t="s">
        <v>16</v>
      </c>
      <c r="M10" s="12" t="s">
        <v>17</v>
      </c>
      <c r="N10" s="13" t="s">
        <v>18</v>
      </c>
      <c r="O10" s="13"/>
      <c r="P10" s="10"/>
    </row>
    <row r="11" customFormat="false" ht="12.75" hidden="false" customHeight="true" outlineLevel="0" collapsed="false">
      <c r="A11" s="14" t="s">
        <v>19</v>
      </c>
      <c r="B11" s="15" t="s">
        <v>20</v>
      </c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6" t="n">
        <f aca="false">M12+M16+M25</f>
        <v>0</v>
      </c>
      <c r="N11" s="17"/>
      <c r="O11" s="18"/>
      <c r="P11" s="19"/>
      <c r="Q11" s="20"/>
      <c r="R11" s="20"/>
      <c r="S11" s="20"/>
      <c r="T11" s="20"/>
      <c r="U11" s="20"/>
      <c r="V11" s="20"/>
      <c r="W11" s="20"/>
      <c r="X11" s="20"/>
      <c r="Y11" s="20"/>
      <c r="Z11" s="20"/>
    </row>
    <row r="12" customFormat="false" ht="12.75" hidden="false" customHeight="true" outlineLevel="0" collapsed="false">
      <c r="A12" s="21" t="s">
        <v>21</v>
      </c>
      <c r="B12" s="22" t="s">
        <v>22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3" t="n">
        <f aca="false">ROUND(SUM(M13:M14),2)</f>
        <v>0</v>
      </c>
      <c r="N12" s="24"/>
      <c r="O12" s="25"/>
      <c r="P12" s="19"/>
      <c r="Q12" s="20"/>
      <c r="R12" s="20"/>
      <c r="S12" s="20"/>
      <c r="T12" s="20"/>
      <c r="U12" s="20"/>
      <c r="V12" s="20"/>
      <c r="W12" s="20"/>
      <c r="X12" s="20"/>
      <c r="Y12" s="20"/>
      <c r="Z12" s="20"/>
    </row>
    <row r="13" customFormat="false" ht="12.75" hidden="false" customHeight="true" outlineLevel="0" collapsed="false">
      <c r="A13" s="26" t="s">
        <v>23</v>
      </c>
      <c r="B13" s="27" t="s">
        <v>24</v>
      </c>
      <c r="C13" s="28" t="s">
        <v>25</v>
      </c>
      <c r="D13" s="29" t="s">
        <v>26</v>
      </c>
      <c r="E13" s="30" t="n">
        <v>2</v>
      </c>
      <c r="F13" s="31" t="n">
        <v>0</v>
      </c>
      <c r="G13" s="32" t="n">
        <f aca="false">ROUND(F13*E13,2)</f>
        <v>0</v>
      </c>
      <c r="H13" s="31" t="n">
        <v>0</v>
      </c>
      <c r="I13" s="32" t="n">
        <f aca="false">ROUND(H13*E13,2)</f>
        <v>0</v>
      </c>
      <c r="J13" s="32" t="n">
        <v>0</v>
      </c>
      <c r="K13" s="32" t="n">
        <f aca="false">ROUND(J13*E13,2)</f>
        <v>0</v>
      </c>
      <c r="L13" s="33" t="n">
        <f aca="false">ROUND(J13+H13+F13,2)</f>
        <v>0</v>
      </c>
      <c r="M13" s="32" t="n">
        <f aca="false">ROUND(G13+I13+K13,2)</f>
        <v>0</v>
      </c>
      <c r="N13" s="29" t="s">
        <v>27</v>
      </c>
      <c r="O13" s="34" t="s">
        <v>28</v>
      </c>
      <c r="P13" s="35"/>
      <c r="Q13" s="20"/>
      <c r="R13" s="20"/>
      <c r="S13" s="20"/>
      <c r="T13" s="20"/>
      <c r="U13" s="20"/>
      <c r="V13" s="20"/>
      <c r="W13" s="20"/>
      <c r="X13" s="20"/>
      <c r="Y13" s="20"/>
      <c r="Z13" s="20"/>
    </row>
    <row r="14" customFormat="false" ht="21" hidden="false" customHeight="true" outlineLevel="0" collapsed="false">
      <c r="A14" s="26" t="s">
        <v>29</v>
      </c>
      <c r="B14" s="36" t="s">
        <v>30</v>
      </c>
      <c r="C14" s="28" t="s">
        <v>25</v>
      </c>
      <c r="D14" s="29" t="s">
        <v>31</v>
      </c>
      <c r="E14" s="37" t="n">
        <v>5</v>
      </c>
      <c r="F14" s="31" t="n">
        <v>0</v>
      </c>
      <c r="G14" s="32" t="n">
        <f aca="false">ROUND(F14*E14,2)</f>
        <v>0</v>
      </c>
      <c r="H14" s="31" t="n">
        <v>0</v>
      </c>
      <c r="I14" s="32" t="n">
        <f aca="false">ROUND(H14*E14,2)</f>
        <v>0</v>
      </c>
      <c r="J14" s="32" t="n">
        <v>0</v>
      </c>
      <c r="K14" s="32" t="n">
        <f aca="false">ROUND(J14*E14,2)</f>
        <v>0</v>
      </c>
      <c r="L14" s="33" t="n">
        <f aca="false">ROUND(J14+H14+F14,2)</f>
        <v>0</v>
      </c>
      <c r="M14" s="32" t="n">
        <f aca="false">ROUND(G14+I14+K14,2)</f>
        <v>0</v>
      </c>
      <c r="N14" s="29" t="n">
        <v>72897</v>
      </c>
      <c r="O14" s="34" t="s">
        <v>32</v>
      </c>
      <c r="P14" s="35"/>
      <c r="Q14" s="20"/>
      <c r="R14" s="20"/>
      <c r="S14" s="20"/>
      <c r="T14" s="20"/>
      <c r="U14" s="20"/>
      <c r="V14" s="20"/>
      <c r="W14" s="20"/>
      <c r="X14" s="20"/>
      <c r="Y14" s="20"/>
      <c r="Z14" s="20"/>
    </row>
    <row r="15" customFormat="false" ht="12.75" hidden="false" customHeight="true" outlineLevel="0" collapsed="false">
      <c r="A15" s="38"/>
      <c r="B15" s="39"/>
      <c r="C15" s="40"/>
      <c r="D15" s="41"/>
      <c r="E15" s="42"/>
      <c r="F15" s="43"/>
      <c r="G15" s="43"/>
      <c r="H15" s="44"/>
      <c r="I15" s="43"/>
      <c r="J15" s="44"/>
      <c r="K15" s="45"/>
      <c r="L15" s="43"/>
      <c r="M15" s="32"/>
      <c r="N15" s="32"/>
      <c r="O15" s="46"/>
      <c r="P15" s="35"/>
    </row>
    <row r="16" customFormat="false" ht="12.75" hidden="false" customHeight="true" outlineLevel="0" collapsed="false">
      <c r="A16" s="47" t="s">
        <v>33</v>
      </c>
      <c r="B16" s="22" t="s">
        <v>34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48" t="n">
        <f aca="false">ROUND(SUM(M17:M23),2)</f>
        <v>0</v>
      </c>
      <c r="N16" s="49"/>
      <c r="O16" s="25"/>
      <c r="P16" s="35"/>
    </row>
    <row r="17" customFormat="false" ht="12.75" hidden="false" customHeight="true" outlineLevel="0" collapsed="false">
      <c r="A17" s="38" t="s">
        <v>35</v>
      </c>
      <c r="B17" s="50" t="s">
        <v>36</v>
      </c>
      <c r="C17" s="28" t="s">
        <v>25</v>
      </c>
      <c r="D17" s="29" t="s">
        <v>37</v>
      </c>
      <c r="E17" s="51" t="n">
        <v>65.51</v>
      </c>
      <c r="F17" s="31" t="n">
        <v>0</v>
      </c>
      <c r="G17" s="32" t="n">
        <f aca="false">ROUND(F17*E17,2)</f>
        <v>0</v>
      </c>
      <c r="H17" s="31" t="n">
        <v>0</v>
      </c>
      <c r="I17" s="32" t="n">
        <f aca="false">ROUND(H17*E17,2)</f>
        <v>0</v>
      </c>
      <c r="J17" s="32" t="n">
        <v>0</v>
      </c>
      <c r="K17" s="32" t="n">
        <f aca="false">ROUND(J17*E17,2)</f>
        <v>0</v>
      </c>
      <c r="L17" s="32" t="n">
        <f aca="false">ROUND(J17+H17+F17,2)</f>
        <v>0</v>
      </c>
      <c r="M17" s="32" t="n">
        <f aca="false">ROUND(G17+I17+K17,2)</f>
        <v>0</v>
      </c>
      <c r="N17" s="52" t="n">
        <v>104803</v>
      </c>
      <c r="O17" s="34" t="s">
        <v>32</v>
      </c>
      <c r="P17" s="35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customFormat="false" ht="12.75" hidden="false" customHeight="true" outlineLevel="0" collapsed="false">
      <c r="A18" s="38" t="s">
        <v>38</v>
      </c>
      <c r="B18" s="50" t="s">
        <v>39</v>
      </c>
      <c r="C18" s="28" t="s">
        <v>25</v>
      </c>
      <c r="D18" s="29" t="s">
        <v>26</v>
      </c>
      <c r="E18" s="51" t="n">
        <v>147.8</v>
      </c>
      <c r="F18" s="31" t="n">
        <v>0</v>
      </c>
      <c r="G18" s="32" t="n">
        <f aca="false">ROUND(F18*E18,2)</f>
        <v>0</v>
      </c>
      <c r="H18" s="31" t="n">
        <v>0</v>
      </c>
      <c r="I18" s="32" t="n">
        <f aca="false">ROUND(H18*E18,2)</f>
        <v>0</v>
      </c>
      <c r="J18" s="32" t="n">
        <v>0</v>
      </c>
      <c r="K18" s="32" t="n">
        <f aca="false">ROUND(J18*E18,2)</f>
        <v>0</v>
      </c>
      <c r="L18" s="32" t="n">
        <f aca="false">ROUND(J18+H18+F18,2)</f>
        <v>0</v>
      </c>
      <c r="M18" s="32" t="n">
        <f aca="false">ROUND(G18+I18+K18,2)</f>
        <v>0</v>
      </c>
      <c r="N18" s="52" t="s">
        <v>40</v>
      </c>
      <c r="O18" s="34" t="s">
        <v>32</v>
      </c>
      <c r="P18" s="35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customFormat="false" ht="12.75" hidden="false" customHeight="true" outlineLevel="0" collapsed="false">
      <c r="A19" s="38" t="s">
        <v>41</v>
      </c>
      <c r="B19" s="50" t="s">
        <v>42</v>
      </c>
      <c r="C19" s="28" t="s">
        <v>25</v>
      </c>
      <c r="D19" s="29" t="s">
        <v>43</v>
      </c>
      <c r="E19" s="51" t="n">
        <v>5</v>
      </c>
      <c r="F19" s="31" t="n">
        <v>0</v>
      </c>
      <c r="G19" s="32" t="n">
        <f aca="false">ROUND(F19*E19,2)</f>
        <v>0</v>
      </c>
      <c r="H19" s="31" t="n">
        <v>0</v>
      </c>
      <c r="I19" s="32" t="n">
        <f aca="false">ROUND(H19*E19,2)</f>
        <v>0</v>
      </c>
      <c r="J19" s="32" t="n">
        <v>0</v>
      </c>
      <c r="K19" s="32" t="n">
        <f aca="false">ROUND(J19*E19,2)</f>
        <v>0</v>
      </c>
      <c r="L19" s="32" t="n">
        <f aca="false">ROUND(J19+H19+F19,2)</f>
        <v>0</v>
      </c>
      <c r="M19" s="32" t="n">
        <f aca="false">ROUND(G19+I19+K19,2)</f>
        <v>0</v>
      </c>
      <c r="N19" s="52" t="s">
        <v>44</v>
      </c>
      <c r="O19" s="54" t="s">
        <v>32</v>
      </c>
      <c r="P19" s="35"/>
    </row>
    <row r="20" customFormat="false" ht="12.75" hidden="false" customHeight="true" outlineLevel="0" collapsed="false">
      <c r="A20" s="38" t="s">
        <v>45</v>
      </c>
      <c r="B20" s="50" t="s">
        <v>46</v>
      </c>
      <c r="C20" s="28" t="s">
        <v>25</v>
      </c>
      <c r="D20" s="29" t="s">
        <v>47</v>
      </c>
      <c r="E20" s="51" t="n">
        <v>2.5</v>
      </c>
      <c r="F20" s="31" t="n">
        <v>0</v>
      </c>
      <c r="G20" s="32" t="n">
        <f aca="false">ROUND(F20*E20,2)</f>
        <v>0</v>
      </c>
      <c r="H20" s="31" t="n">
        <v>0</v>
      </c>
      <c r="I20" s="32" t="n">
        <f aca="false">ROUND(H20*E20,2)</f>
        <v>0</v>
      </c>
      <c r="J20" s="32" t="n">
        <v>0</v>
      </c>
      <c r="K20" s="32" t="n">
        <f aca="false">ROUND(J20*E20,2)</f>
        <v>0</v>
      </c>
      <c r="L20" s="32" t="n">
        <f aca="false">ROUND(J20+H20+F20,2)</f>
        <v>0</v>
      </c>
      <c r="M20" s="32" t="n">
        <f aca="false">ROUND(G20+I20+K20,2)</f>
        <v>0</v>
      </c>
      <c r="N20" s="52" t="n">
        <v>93358</v>
      </c>
      <c r="O20" s="34" t="s">
        <v>32</v>
      </c>
      <c r="P20" s="35"/>
    </row>
    <row r="21" customFormat="false" ht="12.75" hidden="false" customHeight="true" outlineLevel="0" collapsed="false">
      <c r="A21" s="38" t="s">
        <v>48</v>
      </c>
      <c r="B21" s="50" t="s">
        <v>49</v>
      </c>
      <c r="C21" s="28" t="s">
        <v>25</v>
      </c>
      <c r="D21" s="29" t="s">
        <v>47</v>
      </c>
      <c r="E21" s="51" t="n">
        <v>2.5</v>
      </c>
      <c r="F21" s="31" t="n">
        <v>0</v>
      </c>
      <c r="G21" s="32" t="n">
        <f aca="false">ROUND(F21*E21,2)</f>
        <v>0</v>
      </c>
      <c r="H21" s="31" t="n">
        <v>0</v>
      </c>
      <c r="I21" s="32" t="n">
        <f aca="false">ROUND(H21*E21,2)</f>
        <v>0</v>
      </c>
      <c r="J21" s="32" t="n">
        <v>0</v>
      </c>
      <c r="K21" s="32" t="n">
        <f aca="false">ROUND(J21*E21,2)</f>
        <v>0</v>
      </c>
      <c r="L21" s="32" t="n">
        <f aca="false">ROUND(J21+H21+F21,2)</f>
        <v>0</v>
      </c>
      <c r="M21" s="32" t="n">
        <f aca="false">ROUND(G21+I21+K21,2)</f>
        <v>0</v>
      </c>
      <c r="N21" s="52" t="n">
        <v>96995</v>
      </c>
      <c r="O21" s="34" t="s">
        <v>32</v>
      </c>
      <c r="P21" s="35"/>
    </row>
    <row r="22" customFormat="false" ht="21" hidden="false" customHeight="true" outlineLevel="0" collapsed="false">
      <c r="A22" s="38" t="s">
        <v>50</v>
      </c>
      <c r="B22" s="50" t="s">
        <v>51</v>
      </c>
      <c r="C22" s="28" t="s">
        <v>25</v>
      </c>
      <c r="D22" s="29" t="s">
        <v>43</v>
      </c>
      <c r="E22" s="51" t="n">
        <v>2.5</v>
      </c>
      <c r="F22" s="31" t="n">
        <v>0</v>
      </c>
      <c r="G22" s="32" t="n">
        <f aca="false">ROUND(F22*E22,2)</f>
        <v>0</v>
      </c>
      <c r="H22" s="31" t="n">
        <v>0</v>
      </c>
      <c r="I22" s="32" t="n">
        <f aca="false">ROUND(H22*E22,2)</f>
        <v>0</v>
      </c>
      <c r="J22" s="32" t="n">
        <v>0</v>
      </c>
      <c r="K22" s="32" t="n">
        <f aca="false">ROUND(J22*E22,2)</f>
        <v>0</v>
      </c>
      <c r="L22" s="32" t="n">
        <f aca="false">ROUND(J22+H22+F22,2)</f>
        <v>0</v>
      </c>
      <c r="M22" s="32" t="n">
        <f aca="false">ROUND(G22+I22+K22,2)</f>
        <v>0</v>
      </c>
      <c r="N22" s="52" t="s">
        <v>52</v>
      </c>
      <c r="O22" s="34" t="s">
        <v>32</v>
      </c>
      <c r="P22" s="35"/>
    </row>
    <row r="23" customFormat="false" ht="12.75" hidden="false" customHeight="true" outlineLevel="0" collapsed="false">
      <c r="A23" s="38" t="s">
        <v>53</v>
      </c>
      <c r="B23" s="50" t="s">
        <v>54</v>
      </c>
      <c r="C23" s="28" t="s">
        <v>25</v>
      </c>
      <c r="D23" s="29" t="s">
        <v>43</v>
      </c>
      <c r="E23" s="51" t="n">
        <v>147.8</v>
      </c>
      <c r="F23" s="31" t="n">
        <v>0</v>
      </c>
      <c r="G23" s="32" t="n">
        <f aca="false">ROUND(F23*E23,2)</f>
        <v>0</v>
      </c>
      <c r="H23" s="31" t="n">
        <v>0</v>
      </c>
      <c r="I23" s="32" t="n">
        <f aca="false">ROUND(H23*E23,2)</f>
        <v>0</v>
      </c>
      <c r="J23" s="32" t="n">
        <v>0</v>
      </c>
      <c r="K23" s="32" t="n">
        <f aca="false">ROUND(J23*E23,2)</f>
        <v>0</v>
      </c>
      <c r="L23" s="32" t="n">
        <f aca="false">ROUND(J23+H23+F23,2)</f>
        <v>0</v>
      </c>
      <c r="M23" s="32" t="n">
        <f aca="false">ROUND(G23+I23+K23,2)</f>
        <v>0</v>
      </c>
      <c r="N23" s="52" t="s">
        <v>55</v>
      </c>
      <c r="O23" s="34" t="s">
        <v>32</v>
      </c>
      <c r="P23" s="35"/>
    </row>
    <row r="24" customFormat="false" ht="12.75" hidden="false" customHeight="true" outlineLevel="0" collapsed="false">
      <c r="A24" s="38"/>
      <c r="B24" s="50"/>
      <c r="C24" s="28"/>
      <c r="D24" s="29"/>
      <c r="E24" s="51"/>
      <c r="F24" s="32"/>
      <c r="G24" s="32"/>
      <c r="H24" s="32"/>
      <c r="I24" s="32"/>
      <c r="J24" s="32"/>
      <c r="K24" s="32"/>
      <c r="L24" s="32"/>
      <c r="M24" s="32"/>
      <c r="N24" s="52"/>
      <c r="O24" s="54"/>
      <c r="P24" s="35"/>
    </row>
    <row r="25" customFormat="false" ht="12.75" hidden="false" customHeight="true" outlineLevel="0" collapsed="false">
      <c r="A25" s="47" t="s">
        <v>56</v>
      </c>
      <c r="B25" s="22" t="s">
        <v>57</v>
      </c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48" t="n">
        <f aca="false">ROUND(SUM(M26),2)</f>
        <v>0</v>
      </c>
      <c r="N25" s="49"/>
      <c r="O25" s="25"/>
      <c r="P25" s="35"/>
    </row>
    <row r="26" customFormat="false" ht="12.75" hidden="false" customHeight="true" outlineLevel="0" collapsed="false">
      <c r="A26" s="38" t="s">
        <v>58</v>
      </c>
      <c r="B26" s="50" t="s">
        <v>59</v>
      </c>
      <c r="C26" s="28" t="s">
        <v>25</v>
      </c>
      <c r="D26" s="29" t="s">
        <v>43</v>
      </c>
      <c r="E26" s="51" t="n">
        <v>6.5</v>
      </c>
      <c r="F26" s="31" t="n">
        <v>0</v>
      </c>
      <c r="G26" s="32" t="n">
        <f aca="false">ROUND(F26*E26,2)</f>
        <v>0</v>
      </c>
      <c r="H26" s="31" t="n">
        <v>0</v>
      </c>
      <c r="I26" s="32" t="n">
        <f aca="false">ROUND(H26*E26,2)</f>
        <v>0</v>
      </c>
      <c r="J26" s="32" t="n">
        <v>0</v>
      </c>
      <c r="K26" s="32" t="n">
        <f aca="false">ROUND(J26*E26,2)</f>
        <v>0</v>
      </c>
      <c r="L26" s="32" t="n">
        <f aca="false">ROUND(J26+H26+F26,2)</f>
        <v>0</v>
      </c>
      <c r="M26" s="32" t="n">
        <f aca="false">ROUND(G26+I26+K26,2)</f>
        <v>0</v>
      </c>
      <c r="N26" s="29" t="s">
        <v>60</v>
      </c>
      <c r="O26" s="55" t="s">
        <v>32</v>
      </c>
      <c r="P26" s="35"/>
    </row>
    <row r="27" customFormat="false" ht="12.75" hidden="false" customHeight="true" outlineLevel="0" collapsed="false">
      <c r="A27" s="38"/>
      <c r="B27" s="50"/>
      <c r="C27" s="28"/>
      <c r="D27" s="29"/>
      <c r="E27" s="56"/>
      <c r="F27" s="57"/>
      <c r="G27" s="57"/>
      <c r="H27" s="57"/>
      <c r="I27" s="57"/>
      <c r="J27" s="57"/>
      <c r="K27" s="57"/>
      <c r="L27" s="57"/>
      <c r="M27" s="57"/>
      <c r="N27" s="52"/>
      <c r="O27" s="54"/>
      <c r="P27" s="58"/>
      <c r="Q27" s="53"/>
      <c r="R27" s="53"/>
      <c r="S27" s="53"/>
      <c r="T27" s="53"/>
      <c r="U27" s="53"/>
      <c r="V27" s="53"/>
      <c r="W27" s="53"/>
      <c r="X27" s="53"/>
    </row>
    <row r="28" customFormat="false" ht="12.75" hidden="false" customHeight="true" outlineLevel="0" collapsed="false">
      <c r="A28" s="14" t="s">
        <v>61</v>
      </c>
      <c r="B28" s="15" t="s">
        <v>62</v>
      </c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6" t="n">
        <f aca="false">M29+M35+M43</f>
        <v>0</v>
      </c>
      <c r="N28" s="17"/>
      <c r="O28" s="18"/>
      <c r="P28" s="10"/>
      <c r="Q28" s="53"/>
      <c r="R28" s="53"/>
      <c r="S28" s="53"/>
      <c r="T28" s="53"/>
      <c r="U28" s="53"/>
      <c r="V28" s="53"/>
      <c r="W28" s="53"/>
      <c r="X28" s="53"/>
      <c r="Y28" s="20"/>
      <c r="Z28" s="20"/>
    </row>
    <row r="29" customFormat="false" ht="12.75" hidden="false" customHeight="true" outlineLevel="0" collapsed="false">
      <c r="A29" s="47" t="s">
        <v>63</v>
      </c>
      <c r="B29" s="22" t="s">
        <v>64</v>
      </c>
      <c r="C29" s="22"/>
      <c r="D29" s="22"/>
      <c r="E29" s="22"/>
      <c r="F29" s="22"/>
      <c r="G29" s="22"/>
      <c r="H29" s="22"/>
      <c r="I29" s="22"/>
      <c r="J29" s="22"/>
      <c r="K29" s="22"/>
      <c r="L29" s="22"/>
      <c r="M29" s="48" t="n">
        <f aca="false">ROUND(SUM(M30:M33),2)</f>
        <v>0</v>
      </c>
      <c r="N29" s="49"/>
      <c r="O29" s="25"/>
      <c r="P29" s="58"/>
      <c r="Q29" s="53"/>
      <c r="R29" s="53"/>
      <c r="S29" s="53"/>
      <c r="T29" s="53"/>
      <c r="U29" s="53"/>
      <c r="V29" s="53"/>
      <c r="W29" s="53"/>
      <c r="X29" s="53"/>
    </row>
    <row r="30" customFormat="false" ht="21" hidden="false" customHeight="true" outlineLevel="0" collapsed="false">
      <c r="A30" s="38" t="s">
        <v>65</v>
      </c>
      <c r="B30" s="50" t="s">
        <v>66</v>
      </c>
      <c r="C30" s="28" t="s">
        <v>25</v>
      </c>
      <c r="D30" s="29" t="s">
        <v>67</v>
      </c>
      <c r="E30" s="51" t="n">
        <v>1</v>
      </c>
      <c r="F30" s="32" t="n">
        <v>0</v>
      </c>
      <c r="G30" s="32" t="n">
        <f aca="false">ROUND(F30*E30,2)</f>
        <v>0</v>
      </c>
      <c r="H30" s="31" t="n">
        <v>0</v>
      </c>
      <c r="I30" s="32" t="n">
        <f aca="false">ROUND(H30*E30,2)</f>
        <v>0</v>
      </c>
      <c r="J30" s="32" t="n">
        <v>0</v>
      </c>
      <c r="K30" s="32" t="n">
        <f aca="false">ROUND(J30*E30,2)</f>
        <v>0</v>
      </c>
      <c r="L30" s="32" t="n">
        <f aca="false">ROUND(J30+H30+F30,2)</f>
        <v>0</v>
      </c>
      <c r="M30" s="32" t="n">
        <f aca="false">ROUND(G30+I30+K30,2)</f>
        <v>0</v>
      </c>
      <c r="N30" s="34" t="s">
        <v>68</v>
      </c>
      <c r="O30" s="34"/>
      <c r="P30" s="58"/>
      <c r="Q30" s="53"/>
      <c r="R30" s="53"/>
      <c r="S30" s="53"/>
      <c r="T30" s="53"/>
      <c r="U30" s="53"/>
      <c r="V30" s="53"/>
      <c r="W30" s="53"/>
      <c r="X30" s="53"/>
    </row>
    <row r="31" customFormat="false" ht="12.75" hidden="false" customHeight="true" outlineLevel="0" collapsed="false">
      <c r="A31" s="38" t="s">
        <v>69</v>
      </c>
      <c r="B31" s="59" t="s">
        <v>70</v>
      </c>
      <c r="C31" s="60" t="s">
        <v>25</v>
      </c>
      <c r="D31" s="61" t="s">
        <v>37</v>
      </c>
      <c r="E31" s="51" t="n">
        <v>16.8</v>
      </c>
      <c r="F31" s="62" t="n">
        <v>0</v>
      </c>
      <c r="G31" s="33" t="n">
        <f aca="false">ROUND(F31*E31,2)</f>
        <v>0</v>
      </c>
      <c r="H31" s="62" t="n">
        <v>0</v>
      </c>
      <c r="I31" s="33" t="n">
        <f aca="false">ROUND(H31*E31,2)</f>
        <v>0</v>
      </c>
      <c r="J31" s="33" t="n">
        <v>0</v>
      </c>
      <c r="K31" s="33" t="n">
        <f aca="false">ROUND(J31*E31,2)</f>
        <v>0</v>
      </c>
      <c r="L31" s="33" t="n">
        <f aca="false">ROUND(J31+H31+F31,2)</f>
        <v>0</v>
      </c>
      <c r="M31" s="32" t="n">
        <f aca="false">ROUND(G31+I31+K31,2)</f>
        <v>0</v>
      </c>
      <c r="N31" s="52" t="n">
        <v>98577</v>
      </c>
      <c r="O31" s="34" t="s">
        <v>32</v>
      </c>
      <c r="P31" s="58"/>
      <c r="Q31" s="53"/>
      <c r="R31" s="53"/>
      <c r="S31" s="53"/>
      <c r="T31" s="53"/>
      <c r="U31" s="53"/>
      <c r="V31" s="53"/>
      <c r="W31" s="53"/>
      <c r="X31" s="53"/>
    </row>
    <row r="32" customFormat="false" ht="12.75" hidden="false" customHeight="true" outlineLevel="0" collapsed="false">
      <c r="A32" s="38" t="s">
        <v>71</v>
      </c>
      <c r="B32" s="63" t="s">
        <v>72</v>
      </c>
      <c r="C32" s="60" t="s">
        <v>25</v>
      </c>
      <c r="D32" s="61" t="s">
        <v>43</v>
      </c>
      <c r="E32" s="51" t="n">
        <v>18</v>
      </c>
      <c r="F32" s="62" t="n">
        <v>0</v>
      </c>
      <c r="G32" s="33" t="n">
        <f aca="false">ROUND(F32*E32,2)</f>
        <v>0</v>
      </c>
      <c r="H32" s="62" t="n">
        <v>0</v>
      </c>
      <c r="I32" s="33" t="n">
        <f aca="false">ROUND(H32*E32,2)</f>
        <v>0</v>
      </c>
      <c r="J32" s="33" t="n">
        <v>0</v>
      </c>
      <c r="K32" s="33" t="n">
        <f aca="false">ROUND(J32*E32,2)</f>
        <v>0</v>
      </c>
      <c r="L32" s="33" t="n">
        <f aca="false">ROUND(J32+H32+F32,2)</f>
        <v>0</v>
      </c>
      <c r="M32" s="32" t="n">
        <f aca="false">ROUND(G32+I32+K32,2)</f>
        <v>0</v>
      </c>
      <c r="N32" s="52" t="s">
        <v>73</v>
      </c>
      <c r="O32" s="34" t="s">
        <v>32</v>
      </c>
      <c r="P32" s="58"/>
      <c r="Q32" s="53"/>
      <c r="R32" s="53"/>
      <c r="S32" s="53"/>
      <c r="T32" s="53"/>
      <c r="U32" s="53"/>
      <c r="V32" s="53"/>
      <c r="W32" s="53"/>
      <c r="X32" s="53"/>
    </row>
    <row r="33" customFormat="false" ht="12.75" hidden="false" customHeight="true" outlineLevel="0" collapsed="false">
      <c r="A33" s="38" t="s">
        <v>74</v>
      </c>
      <c r="B33" s="63" t="s">
        <v>75</v>
      </c>
      <c r="C33" s="60" t="s">
        <v>25</v>
      </c>
      <c r="D33" s="61" t="s">
        <v>37</v>
      </c>
      <c r="E33" s="51" t="n">
        <v>37</v>
      </c>
      <c r="F33" s="62" t="n">
        <v>0</v>
      </c>
      <c r="G33" s="33" t="n">
        <f aca="false">ROUND(F33*E33,2)</f>
        <v>0</v>
      </c>
      <c r="H33" s="62" t="n">
        <v>0</v>
      </c>
      <c r="I33" s="33" t="n">
        <f aca="false">ROUND(H33*E33,2)</f>
        <v>0</v>
      </c>
      <c r="J33" s="33" t="n">
        <v>0</v>
      </c>
      <c r="K33" s="33" t="n">
        <f aca="false">ROUND(J33*E33,2)</f>
        <v>0</v>
      </c>
      <c r="L33" s="33" t="n">
        <f aca="false">ROUND(J33+H33+F33,2)</f>
        <v>0</v>
      </c>
      <c r="M33" s="32" t="n">
        <f aca="false">ROUND(G33+I33+K33,2)</f>
        <v>0</v>
      </c>
      <c r="N33" s="52" t="s">
        <v>76</v>
      </c>
      <c r="O33" s="34" t="s">
        <v>32</v>
      </c>
      <c r="P33" s="58"/>
      <c r="Q33" s="53"/>
      <c r="R33" s="53"/>
      <c r="S33" s="53"/>
      <c r="T33" s="53"/>
      <c r="U33" s="53"/>
      <c r="V33" s="53"/>
      <c r="W33" s="53"/>
      <c r="X33" s="53"/>
    </row>
    <row r="34" customFormat="false" ht="12.75" hidden="false" customHeight="true" outlineLevel="0" collapsed="false">
      <c r="A34" s="38"/>
      <c r="B34" s="59"/>
      <c r="C34" s="28"/>
      <c r="D34" s="29"/>
      <c r="E34" s="56"/>
      <c r="F34" s="32"/>
      <c r="G34" s="32"/>
      <c r="H34" s="32"/>
      <c r="I34" s="32"/>
      <c r="J34" s="32"/>
      <c r="K34" s="32"/>
      <c r="L34" s="32"/>
      <c r="M34" s="32"/>
      <c r="N34" s="52"/>
      <c r="O34" s="54"/>
      <c r="P34" s="35"/>
    </row>
    <row r="35" customFormat="false" ht="12.75" hidden="false" customHeight="true" outlineLevel="0" collapsed="false">
      <c r="A35" s="21" t="s">
        <v>77</v>
      </c>
      <c r="B35" s="22" t="s">
        <v>78</v>
      </c>
      <c r="C35" s="22"/>
      <c r="D35" s="22"/>
      <c r="E35" s="22"/>
      <c r="F35" s="22"/>
      <c r="G35" s="22"/>
      <c r="H35" s="22"/>
      <c r="I35" s="22"/>
      <c r="J35" s="22"/>
      <c r="K35" s="22"/>
      <c r="L35" s="22"/>
      <c r="M35" s="48" t="n">
        <f aca="false">ROUND(SUM(M36:M41),2)</f>
        <v>0</v>
      </c>
      <c r="N35" s="49"/>
      <c r="O35" s="25"/>
      <c r="P35" s="35"/>
    </row>
    <row r="36" customFormat="false" ht="12.75" hidden="false" customHeight="true" outlineLevel="0" collapsed="false">
      <c r="A36" s="26" t="s">
        <v>79</v>
      </c>
      <c r="B36" s="59" t="s">
        <v>80</v>
      </c>
      <c r="C36" s="60" t="s">
        <v>25</v>
      </c>
      <c r="D36" s="61" t="s">
        <v>67</v>
      </c>
      <c r="E36" s="51" t="n">
        <v>1</v>
      </c>
      <c r="F36" s="62" t="n">
        <v>0</v>
      </c>
      <c r="G36" s="33" t="n">
        <f aca="false">ROUND(F36*E36,2)</f>
        <v>0</v>
      </c>
      <c r="H36" s="62" t="n">
        <v>0</v>
      </c>
      <c r="I36" s="33" t="n">
        <f aca="false">ROUND(H36*E36,2)</f>
        <v>0</v>
      </c>
      <c r="J36" s="62" t="n">
        <v>0</v>
      </c>
      <c r="K36" s="33" t="n">
        <f aca="false">ROUND(J36*E36,2)</f>
        <v>0</v>
      </c>
      <c r="L36" s="33" t="n">
        <f aca="false">ROUND(J36+H36+F36,2)</f>
        <v>0</v>
      </c>
      <c r="M36" s="32" t="n">
        <f aca="false">ROUND(G36+I36+K36,2)</f>
        <v>0</v>
      </c>
      <c r="N36" s="52" t="n">
        <v>90441</v>
      </c>
      <c r="O36" s="34" t="s">
        <v>32</v>
      </c>
      <c r="P36" s="35"/>
    </row>
    <row r="37" customFormat="false" ht="12.75" hidden="false" customHeight="true" outlineLevel="0" collapsed="false">
      <c r="A37" s="26" t="s">
        <v>81</v>
      </c>
      <c r="B37" s="59" t="s">
        <v>82</v>
      </c>
      <c r="C37" s="60" t="s">
        <v>25</v>
      </c>
      <c r="D37" s="61" t="s">
        <v>67</v>
      </c>
      <c r="E37" s="51" t="n">
        <v>1</v>
      </c>
      <c r="F37" s="62" t="n">
        <v>0</v>
      </c>
      <c r="G37" s="33" t="n">
        <f aca="false">ROUND(F37*E37,2)</f>
        <v>0</v>
      </c>
      <c r="H37" s="62" t="n">
        <v>0</v>
      </c>
      <c r="I37" s="33" t="n">
        <f aca="false">ROUND(H37*E37,2)</f>
        <v>0</v>
      </c>
      <c r="J37" s="33" t="n">
        <v>0</v>
      </c>
      <c r="K37" s="33" t="n">
        <f aca="false">ROUND(J37*E37,2)</f>
        <v>0</v>
      </c>
      <c r="L37" s="33" t="n">
        <f aca="false">ROUND(J37+H37+F37,2)</f>
        <v>0</v>
      </c>
      <c r="M37" s="32" t="n">
        <f aca="false">ROUND(G37+I37+K37,2)</f>
        <v>0</v>
      </c>
      <c r="N37" s="52" t="n">
        <v>90438</v>
      </c>
      <c r="O37" s="34" t="s">
        <v>32</v>
      </c>
      <c r="P37" s="35"/>
    </row>
    <row r="38" customFormat="false" ht="12.75" hidden="false" customHeight="true" outlineLevel="0" collapsed="false">
      <c r="A38" s="26" t="s">
        <v>83</v>
      </c>
      <c r="B38" s="63" t="s">
        <v>84</v>
      </c>
      <c r="C38" s="28" t="s">
        <v>25</v>
      </c>
      <c r="D38" s="61" t="s">
        <v>37</v>
      </c>
      <c r="E38" s="51" t="n">
        <v>9</v>
      </c>
      <c r="F38" s="62" t="n">
        <v>0</v>
      </c>
      <c r="G38" s="33" t="n">
        <f aca="false">ROUND(F38*E38,2)</f>
        <v>0</v>
      </c>
      <c r="H38" s="62" t="n">
        <v>0</v>
      </c>
      <c r="I38" s="33" t="n">
        <f aca="false">ROUND(H38*E38,2)</f>
        <v>0</v>
      </c>
      <c r="J38" s="33" t="n">
        <v>0</v>
      </c>
      <c r="K38" s="33" t="n">
        <f aca="false">ROUND(J38*E38,2)</f>
        <v>0</v>
      </c>
      <c r="L38" s="33" t="n">
        <f aca="false">ROUND(J38+H38+F38,2)</f>
        <v>0</v>
      </c>
      <c r="M38" s="32" t="n">
        <f aca="false">ROUND(G38+I38+K38,2)</f>
        <v>0</v>
      </c>
      <c r="N38" s="29" t="s">
        <v>85</v>
      </c>
      <c r="O38" s="46" t="s">
        <v>32</v>
      </c>
      <c r="P38" s="58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customFormat="false" ht="12.75" hidden="false" customHeight="true" outlineLevel="0" collapsed="false">
      <c r="A39" s="26" t="s">
        <v>86</v>
      </c>
      <c r="B39" s="63" t="s">
        <v>87</v>
      </c>
      <c r="C39" s="60" t="s">
        <v>25</v>
      </c>
      <c r="D39" s="61" t="s">
        <v>67</v>
      </c>
      <c r="E39" s="51" t="n">
        <v>3</v>
      </c>
      <c r="F39" s="62" t="n">
        <v>0</v>
      </c>
      <c r="G39" s="33" t="n">
        <f aca="false">ROUND(F39*E39,2)</f>
        <v>0</v>
      </c>
      <c r="H39" s="62" t="n">
        <v>0</v>
      </c>
      <c r="I39" s="33" t="n">
        <f aca="false">ROUND(H39*E39,2)</f>
        <v>0</v>
      </c>
      <c r="J39" s="33" t="n">
        <v>0</v>
      </c>
      <c r="K39" s="33" t="n">
        <f aca="false">ROUND(J39*E39,2)</f>
        <v>0</v>
      </c>
      <c r="L39" s="33" t="n">
        <f aca="false">ROUND(J39+H39+F39,2)</f>
        <v>0</v>
      </c>
      <c r="M39" s="32" t="n">
        <f aca="false">ROUND(G39+I39+K39,2)</f>
        <v>0</v>
      </c>
      <c r="N39" s="29" t="n">
        <v>89746</v>
      </c>
      <c r="O39" s="46" t="s">
        <v>32</v>
      </c>
      <c r="P39" s="58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customFormat="false" ht="12.75" hidden="false" customHeight="true" outlineLevel="0" collapsed="false">
      <c r="A40" s="26" t="s">
        <v>88</v>
      </c>
      <c r="B40" s="63" t="s">
        <v>89</v>
      </c>
      <c r="C40" s="28" t="s">
        <v>25</v>
      </c>
      <c r="D40" s="61" t="s">
        <v>67</v>
      </c>
      <c r="E40" s="51" t="n">
        <v>1</v>
      </c>
      <c r="F40" s="62" t="n">
        <v>0</v>
      </c>
      <c r="G40" s="33" t="n">
        <f aca="false">ROUND(F40*E40,2)</f>
        <v>0</v>
      </c>
      <c r="H40" s="62" t="n">
        <v>0</v>
      </c>
      <c r="I40" s="33" t="n">
        <f aca="false">ROUND(H40*E40,2)</f>
        <v>0</v>
      </c>
      <c r="J40" s="33" t="n">
        <v>0</v>
      </c>
      <c r="K40" s="33" t="n">
        <f aca="false">ROUND(J40*E40,2)</f>
        <v>0</v>
      </c>
      <c r="L40" s="33" t="n">
        <f aca="false">ROUND(J40+H40+F40,2)</f>
        <v>0</v>
      </c>
      <c r="M40" s="32" t="n">
        <f aca="false">ROUND(G40+I40+K40,2)</f>
        <v>0</v>
      </c>
      <c r="N40" s="29" t="n">
        <v>89744</v>
      </c>
      <c r="O40" s="46" t="s">
        <v>32</v>
      </c>
      <c r="P40" s="58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customFormat="false" ht="30.75" hidden="false" customHeight="true" outlineLevel="0" collapsed="false">
      <c r="A41" s="26" t="s">
        <v>90</v>
      </c>
      <c r="B41" s="50" t="s">
        <v>91</v>
      </c>
      <c r="C41" s="28" t="s">
        <v>25</v>
      </c>
      <c r="D41" s="29" t="s">
        <v>37</v>
      </c>
      <c r="E41" s="51" t="n">
        <v>4</v>
      </c>
      <c r="F41" s="31" t="n">
        <v>0</v>
      </c>
      <c r="G41" s="32" t="n">
        <f aca="false">ROUND(F41*E41,2)</f>
        <v>0</v>
      </c>
      <c r="H41" s="31" t="n">
        <v>0</v>
      </c>
      <c r="I41" s="32" t="n">
        <f aca="false">ROUND(H41*E41,2)</f>
        <v>0</v>
      </c>
      <c r="J41" s="32" t="n">
        <v>0</v>
      </c>
      <c r="K41" s="32" t="n">
        <f aca="false">ROUND(J41*E41,2)</f>
        <v>0</v>
      </c>
      <c r="L41" s="32" t="n">
        <f aca="false">ROUND(J41+H41+F41,2)</f>
        <v>0</v>
      </c>
      <c r="M41" s="32" t="n">
        <f aca="false">ROUND(G41+I41+K41,2)</f>
        <v>0</v>
      </c>
      <c r="N41" s="52" t="n">
        <v>91181</v>
      </c>
      <c r="O41" s="34" t="s">
        <v>32</v>
      </c>
      <c r="P41" s="35"/>
    </row>
    <row r="42" customFormat="false" ht="12.75" hidden="false" customHeight="true" outlineLevel="0" collapsed="false">
      <c r="A42" s="26"/>
      <c r="B42" s="50"/>
      <c r="C42" s="28"/>
      <c r="D42" s="29"/>
      <c r="E42" s="56"/>
      <c r="F42" s="32"/>
      <c r="G42" s="32"/>
      <c r="H42" s="32"/>
      <c r="I42" s="32"/>
      <c r="J42" s="32"/>
      <c r="K42" s="32"/>
      <c r="L42" s="32"/>
      <c r="M42" s="32"/>
      <c r="N42" s="52"/>
      <c r="O42" s="54"/>
      <c r="P42" s="35"/>
    </row>
    <row r="43" customFormat="false" ht="12.75" hidden="false" customHeight="true" outlineLevel="0" collapsed="false">
      <c r="A43" s="21" t="s">
        <v>92</v>
      </c>
      <c r="B43" s="22" t="s">
        <v>93</v>
      </c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48" t="n">
        <f aca="false">ROUND(SUM(M44:M47),2)</f>
        <v>0</v>
      </c>
      <c r="N43" s="49"/>
      <c r="O43" s="25"/>
      <c r="P43" s="35"/>
    </row>
    <row r="44" customFormat="false" ht="28.5" hidden="false" customHeight="true" outlineLevel="0" collapsed="false">
      <c r="A44" s="26" t="s">
        <v>94</v>
      </c>
      <c r="B44" s="50" t="s">
        <v>95</v>
      </c>
      <c r="C44" s="28" t="s">
        <v>25</v>
      </c>
      <c r="D44" s="29" t="s">
        <v>43</v>
      </c>
      <c r="E44" s="51" t="n">
        <v>0.24</v>
      </c>
      <c r="F44" s="31" t="n">
        <v>0</v>
      </c>
      <c r="G44" s="32" t="n">
        <f aca="false">ROUND(F44*E44,2)</f>
        <v>0</v>
      </c>
      <c r="H44" s="31" t="n">
        <v>0</v>
      </c>
      <c r="I44" s="32" t="n">
        <f aca="false">ROUND(H44*E44,2)</f>
        <v>0</v>
      </c>
      <c r="J44" s="32" t="n">
        <v>0</v>
      </c>
      <c r="K44" s="32" t="n">
        <f aca="false">ROUND(J44*E44,2)</f>
        <v>0</v>
      </c>
      <c r="L44" s="32" t="n">
        <f aca="false">ROUND(J44+H44+F44,2)</f>
        <v>0</v>
      </c>
      <c r="M44" s="32" t="n">
        <f aca="false">ROUND(G44+I44+K44,2)</f>
        <v>0</v>
      </c>
      <c r="N44" s="52" t="n">
        <v>87530</v>
      </c>
      <c r="O44" s="54" t="s">
        <v>32</v>
      </c>
      <c r="P44" s="35"/>
    </row>
    <row r="45" customFormat="false" ht="12.75" hidden="false" customHeight="true" outlineLevel="0" collapsed="false">
      <c r="A45" s="26" t="s">
        <v>96</v>
      </c>
      <c r="B45" s="50" t="s">
        <v>97</v>
      </c>
      <c r="C45" s="28" t="s">
        <v>25</v>
      </c>
      <c r="D45" s="29" t="s">
        <v>43</v>
      </c>
      <c r="E45" s="51" t="n">
        <v>26</v>
      </c>
      <c r="F45" s="31" t="n">
        <v>0</v>
      </c>
      <c r="G45" s="32" t="n">
        <f aca="false">ROUND(F45*E45,2)</f>
        <v>0</v>
      </c>
      <c r="H45" s="31" t="n">
        <v>0</v>
      </c>
      <c r="I45" s="32" t="n">
        <f aca="false">ROUND(H45*E45,2)</f>
        <v>0</v>
      </c>
      <c r="J45" s="32" t="n">
        <v>0</v>
      </c>
      <c r="K45" s="32" t="n">
        <f aca="false">ROUND(J45*E45,2)</f>
        <v>0</v>
      </c>
      <c r="L45" s="32" t="n">
        <f aca="false">ROUND(J45+H45+F45,2)</f>
        <v>0</v>
      </c>
      <c r="M45" s="32" t="n">
        <f aca="false">ROUND(G45+I45+K45,2)</f>
        <v>0</v>
      </c>
      <c r="N45" s="52" t="n">
        <v>72125</v>
      </c>
      <c r="O45" s="54" t="s">
        <v>32</v>
      </c>
      <c r="P45" s="35"/>
    </row>
    <row r="46" customFormat="false" ht="12.75" hidden="false" customHeight="true" outlineLevel="0" collapsed="false">
      <c r="A46" s="26" t="s">
        <v>98</v>
      </c>
      <c r="B46" s="50" t="s">
        <v>99</v>
      </c>
      <c r="C46" s="28" t="s">
        <v>25</v>
      </c>
      <c r="D46" s="29" t="s">
        <v>43</v>
      </c>
      <c r="E46" s="51" t="n">
        <v>26</v>
      </c>
      <c r="F46" s="31" t="n">
        <v>0</v>
      </c>
      <c r="G46" s="32" t="n">
        <f aca="false">ROUND(F46*E46,2)</f>
        <v>0</v>
      </c>
      <c r="H46" s="31" t="n">
        <v>0</v>
      </c>
      <c r="I46" s="32" t="n">
        <f aca="false">ROUND(H46*E46,2)</f>
        <v>0</v>
      </c>
      <c r="J46" s="32" t="n">
        <v>0</v>
      </c>
      <c r="K46" s="32" t="n">
        <f aca="false">ROUND(J46*E46,2)</f>
        <v>0</v>
      </c>
      <c r="L46" s="32" t="n">
        <f aca="false">ROUND(J46+H46+F46,2)</f>
        <v>0</v>
      </c>
      <c r="M46" s="32" t="n">
        <f aca="false">ROUND(G46+I46+K46,2)</f>
        <v>0</v>
      </c>
      <c r="N46" s="52" t="s">
        <v>100</v>
      </c>
      <c r="O46" s="54" t="s">
        <v>32</v>
      </c>
      <c r="P46" s="35"/>
    </row>
    <row r="47" customFormat="false" ht="12.75" hidden="false" customHeight="true" outlineLevel="0" collapsed="false">
      <c r="A47" s="26"/>
      <c r="B47" s="50"/>
      <c r="C47" s="28"/>
      <c r="D47" s="29"/>
      <c r="E47" s="56"/>
      <c r="F47" s="32"/>
      <c r="G47" s="32"/>
      <c r="H47" s="32"/>
      <c r="I47" s="32"/>
      <c r="J47" s="32"/>
      <c r="K47" s="32"/>
      <c r="L47" s="32"/>
      <c r="M47" s="32"/>
      <c r="N47" s="52"/>
      <c r="O47" s="54"/>
      <c r="P47" s="35"/>
    </row>
    <row r="48" customFormat="false" ht="12.75" hidden="false" customHeight="true" outlineLevel="0" collapsed="false">
      <c r="A48" s="14" t="s">
        <v>101</v>
      </c>
      <c r="B48" s="64" t="s">
        <v>102</v>
      </c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16" t="n">
        <f aca="false">M49</f>
        <v>0</v>
      </c>
      <c r="N48" s="65"/>
      <c r="O48" s="66"/>
      <c r="P48" s="35"/>
    </row>
    <row r="49" customFormat="false" ht="12.75" hidden="false" customHeight="true" outlineLevel="0" collapsed="false">
      <c r="A49" s="67" t="s">
        <v>103</v>
      </c>
      <c r="B49" s="22" t="s">
        <v>104</v>
      </c>
      <c r="C49" s="22"/>
      <c r="D49" s="22"/>
      <c r="E49" s="22"/>
      <c r="F49" s="22"/>
      <c r="G49" s="22"/>
      <c r="H49" s="22"/>
      <c r="I49" s="22"/>
      <c r="J49" s="22"/>
      <c r="K49" s="22"/>
      <c r="L49" s="22"/>
      <c r="M49" s="68" t="n">
        <f aca="false">M50</f>
        <v>0</v>
      </c>
      <c r="N49" s="69"/>
      <c r="O49" s="70"/>
      <c r="P49" s="35"/>
    </row>
    <row r="50" customFormat="false" ht="13.5" hidden="false" customHeight="true" outlineLevel="0" collapsed="false">
      <c r="A50" s="71" t="s">
        <v>105</v>
      </c>
      <c r="B50" s="72" t="s">
        <v>106</v>
      </c>
      <c r="C50" s="73" t="s">
        <v>107</v>
      </c>
      <c r="D50" s="74" t="s">
        <v>108</v>
      </c>
      <c r="E50" s="75" t="n">
        <v>15</v>
      </c>
      <c r="F50" s="76" t="n">
        <v>0</v>
      </c>
      <c r="G50" s="77" t="n">
        <f aca="false">ROUND(E50*F50,2)</f>
        <v>0</v>
      </c>
      <c r="H50" s="76" t="n">
        <v>0</v>
      </c>
      <c r="I50" s="77" t="n">
        <f aca="false">ROUND(H50*E50,2)</f>
        <v>0</v>
      </c>
      <c r="J50" s="77" t="n">
        <v>0</v>
      </c>
      <c r="K50" s="77" t="n">
        <v>0</v>
      </c>
      <c r="L50" s="77" t="n">
        <f aca="false">ROUND(F50+H50+J50,2)</f>
        <v>0</v>
      </c>
      <c r="M50" s="77" t="n">
        <f aca="false">ROUND(K50+I50+G50,2)</f>
        <v>0</v>
      </c>
      <c r="N50" s="78" t="n">
        <v>100533</v>
      </c>
      <c r="O50" s="79" t="s">
        <v>32</v>
      </c>
      <c r="P50" s="35"/>
    </row>
    <row r="51" customFormat="false" ht="13.5" hidden="false" customHeight="true" outlineLevel="0" collapsed="false">
      <c r="A51" s="53"/>
      <c r="B51" s="80"/>
      <c r="C51" s="81"/>
      <c r="D51" s="81"/>
      <c r="E51" s="82"/>
      <c r="F51" s="83"/>
      <c r="G51" s="84"/>
      <c r="H51" s="10"/>
      <c r="I51" s="10"/>
      <c r="J51" s="10"/>
      <c r="K51" s="10"/>
      <c r="L51" s="10"/>
      <c r="M51" s="85"/>
      <c r="N51" s="86"/>
      <c r="O51" s="86"/>
      <c r="P51" s="86"/>
    </row>
    <row r="52" customFormat="false" ht="13.5" hidden="false" customHeight="true" outlineLevel="0" collapsed="false">
      <c r="A52" s="53"/>
      <c r="B52" s="80"/>
      <c r="C52" s="81"/>
      <c r="D52" s="81"/>
      <c r="E52" s="82"/>
      <c r="F52" s="87" t="s">
        <v>109</v>
      </c>
      <c r="G52" s="88" t="n">
        <f aca="false">SUM(G13:G50)</f>
        <v>0</v>
      </c>
      <c r="H52" s="89" t="s">
        <v>110</v>
      </c>
      <c r="I52" s="90" t="n">
        <f aca="false">SUM(I13:I50)</f>
        <v>0</v>
      </c>
      <c r="J52" s="89" t="s">
        <v>111</v>
      </c>
      <c r="K52" s="91" t="n">
        <f aca="false">SUM(K13:K50)</f>
        <v>0</v>
      </c>
      <c r="L52" s="58"/>
      <c r="M52" s="92" t="n">
        <f aca="false">M11+M28+M48</f>
        <v>0</v>
      </c>
      <c r="N52" s="93"/>
      <c r="O52" s="93"/>
      <c r="P52" s="93"/>
    </row>
    <row r="53" customFormat="false" ht="12.75" hidden="false" customHeight="true" outlineLevel="0" collapsed="false">
      <c r="A53" s="53"/>
      <c r="B53" s="94"/>
      <c r="C53" s="10"/>
      <c r="D53" s="10"/>
      <c r="E53" s="95"/>
      <c r="F53" s="96"/>
      <c r="G53" s="97"/>
      <c r="H53" s="10"/>
      <c r="I53" s="98"/>
      <c r="J53" s="10"/>
      <c r="K53" s="58"/>
      <c r="M53" s="99"/>
      <c r="N53" s="93"/>
      <c r="O53" s="93"/>
      <c r="P53" s="93"/>
    </row>
    <row r="54" customFormat="false" ht="13.5" hidden="false" customHeight="true" outlineLevel="0" collapsed="false">
      <c r="A54" s="100"/>
      <c r="B54" s="53" t="s">
        <v>112</v>
      </c>
      <c r="C54" s="10"/>
      <c r="D54" s="10"/>
      <c r="E54" s="95"/>
      <c r="F54" s="83"/>
      <c r="G54" s="58"/>
      <c r="H54" s="10"/>
      <c r="I54" s="10"/>
      <c r="J54" s="10"/>
      <c r="K54" s="58"/>
      <c r="N54" s="86"/>
      <c r="O54" s="86"/>
      <c r="P54" s="86"/>
    </row>
    <row r="55" customFormat="false" ht="12.75" hidden="false" customHeight="true" outlineLevel="0" collapsed="false">
      <c r="A55" s="53"/>
      <c r="B55" s="53"/>
      <c r="C55" s="10"/>
      <c r="D55" s="10"/>
      <c r="E55" s="10"/>
      <c r="F55" s="10"/>
      <c r="G55" s="101"/>
      <c r="H55" s="96"/>
      <c r="L55" s="102" t="s">
        <v>113</v>
      </c>
      <c r="M55" s="102"/>
      <c r="N55" s="102"/>
      <c r="O55" s="86"/>
      <c r="P55" s="86"/>
    </row>
    <row r="56" customFormat="false" ht="12.75" hidden="false" customHeight="true" outlineLevel="0" collapsed="false">
      <c r="A56" s="53"/>
      <c r="B56" s="94" t="s">
        <v>114</v>
      </c>
      <c r="C56" s="96"/>
      <c r="D56" s="96"/>
      <c r="E56" s="96"/>
      <c r="F56" s="96"/>
      <c r="G56" s="101"/>
      <c r="H56" s="10"/>
      <c r="L56" s="103" t="s">
        <v>115</v>
      </c>
      <c r="M56" s="104"/>
      <c r="N56" s="105" t="n">
        <v>0</v>
      </c>
      <c r="O56" s="86"/>
      <c r="P56" s="86"/>
    </row>
    <row r="57" customFormat="false" ht="12.75" hidden="false" customHeight="true" outlineLevel="0" collapsed="false">
      <c r="A57" s="53"/>
      <c r="B57" s="53"/>
      <c r="C57" s="96"/>
      <c r="D57" s="96"/>
      <c r="E57" s="96"/>
      <c r="F57" s="96"/>
      <c r="G57" s="101"/>
      <c r="H57" s="10"/>
      <c r="L57" s="103" t="s">
        <v>116</v>
      </c>
      <c r="M57" s="104"/>
      <c r="N57" s="105" t="n">
        <v>0</v>
      </c>
      <c r="O57" s="86"/>
      <c r="P57" s="86"/>
    </row>
    <row r="58" customFormat="false" ht="12.75" hidden="false" customHeight="true" outlineLevel="0" collapsed="false">
      <c r="A58" s="106" t="n">
        <v>1</v>
      </c>
      <c r="B58" s="53" t="s">
        <v>117</v>
      </c>
      <c r="C58" s="96"/>
      <c r="D58" s="96"/>
      <c r="E58" s="96"/>
      <c r="F58" s="96"/>
      <c r="G58" s="101"/>
      <c r="H58" s="10"/>
      <c r="L58" s="103" t="s">
        <v>118</v>
      </c>
      <c r="M58" s="104"/>
      <c r="N58" s="105" t="n">
        <v>0</v>
      </c>
      <c r="O58" s="86"/>
      <c r="P58" s="86"/>
    </row>
    <row r="59" customFormat="false" ht="12.75" hidden="false" customHeight="true" outlineLevel="0" collapsed="false">
      <c r="A59" s="106" t="n">
        <v>2</v>
      </c>
      <c r="B59" s="53" t="s">
        <v>119</v>
      </c>
      <c r="C59" s="96"/>
      <c r="D59" s="96"/>
      <c r="E59" s="96"/>
      <c r="F59" s="96"/>
      <c r="G59" s="101"/>
      <c r="H59" s="10"/>
      <c r="L59" s="107" t="s">
        <v>120</v>
      </c>
      <c r="M59" s="104"/>
      <c r="N59" s="105" t="n">
        <v>0</v>
      </c>
      <c r="O59" s="86"/>
      <c r="P59" s="86"/>
    </row>
    <row r="60" customFormat="false" ht="12.75" hidden="false" customHeight="true" outlineLevel="0" collapsed="false">
      <c r="A60" s="106" t="n">
        <v>3</v>
      </c>
      <c r="B60" s="53" t="s">
        <v>121</v>
      </c>
      <c r="C60" s="96"/>
      <c r="D60" s="96"/>
      <c r="E60" s="96"/>
      <c r="F60" s="96"/>
      <c r="G60" s="101"/>
      <c r="H60" s="10"/>
      <c r="L60" s="108" t="s">
        <v>122</v>
      </c>
      <c r="M60" s="108"/>
      <c r="N60" s="105" t="n">
        <v>0</v>
      </c>
      <c r="O60" s="86"/>
      <c r="P60" s="86"/>
    </row>
    <row r="61" customFormat="false" ht="12.75" hidden="false" customHeight="true" outlineLevel="0" collapsed="false">
      <c r="A61" s="53"/>
      <c r="B61" s="53" t="s">
        <v>123</v>
      </c>
      <c r="C61" s="86"/>
      <c r="D61" s="109"/>
      <c r="E61" s="110"/>
      <c r="F61" s="110"/>
      <c r="G61" s="101"/>
      <c r="H61" s="10"/>
      <c r="L61" s="108" t="s">
        <v>124</v>
      </c>
      <c r="M61" s="108"/>
      <c r="N61" s="111" t="n">
        <f aca="false">N62+N63+N64</f>
        <v>0</v>
      </c>
      <c r="O61" s="86"/>
      <c r="P61" s="112"/>
    </row>
    <row r="62" customFormat="false" ht="12.75" hidden="false" customHeight="true" outlineLevel="0" collapsed="false">
      <c r="A62" s="106" t="n">
        <v>4</v>
      </c>
      <c r="B62" s="113" t="s">
        <v>125</v>
      </c>
      <c r="C62" s="109"/>
      <c r="D62" s="109"/>
      <c r="E62" s="110"/>
      <c r="F62" s="110"/>
      <c r="G62" s="101"/>
      <c r="H62" s="10"/>
      <c r="L62" s="107" t="s">
        <v>126</v>
      </c>
      <c r="M62" s="114"/>
      <c r="N62" s="115" t="n">
        <v>0</v>
      </c>
      <c r="O62" s="86"/>
      <c r="P62" s="112"/>
    </row>
    <row r="63" customFormat="false" ht="12.75" hidden="false" customHeight="true" outlineLevel="0" collapsed="false">
      <c r="A63" s="106" t="n">
        <v>5</v>
      </c>
      <c r="B63" s="53" t="s">
        <v>127</v>
      </c>
      <c r="C63" s="116"/>
      <c r="D63" s="116"/>
      <c r="E63" s="112"/>
      <c r="F63" s="112"/>
      <c r="G63" s="101"/>
      <c r="H63" s="10"/>
      <c r="L63" s="108" t="s">
        <v>128</v>
      </c>
      <c r="M63" s="108"/>
      <c r="N63" s="117" t="n">
        <v>0</v>
      </c>
      <c r="O63" s="86"/>
      <c r="P63" s="10"/>
    </row>
    <row r="64" customFormat="false" ht="12.75" hidden="false" customHeight="true" outlineLevel="0" collapsed="false">
      <c r="A64" s="106" t="n">
        <v>6</v>
      </c>
      <c r="B64" s="53" t="s">
        <v>129</v>
      </c>
      <c r="C64" s="118"/>
      <c r="D64" s="118"/>
      <c r="E64" s="112"/>
      <c r="F64" s="112"/>
      <c r="G64" s="96"/>
      <c r="H64" s="10"/>
      <c r="L64" s="108" t="s">
        <v>130</v>
      </c>
      <c r="M64" s="108"/>
      <c r="N64" s="117" t="n">
        <v>0</v>
      </c>
      <c r="O64" s="86"/>
    </row>
    <row r="65" customFormat="false" ht="13.5" hidden="false" customHeight="true" outlineLevel="0" collapsed="false">
      <c r="A65" s="53"/>
      <c r="B65" s="53"/>
      <c r="C65" s="86"/>
      <c r="D65" s="86"/>
      <c r="E65" s="83"/>
      <c r="F65" s="83"/>
      <c r="G65" s="10"/>
      <c r="H65" s="96"/>
      <c r="I65" s="96"/>
      <c r="J65" s="96"/>
      <c r="K65" s="96"/>
      <c r="L65" s="119" t="s">
        <v>131</v>
      </c>
      <c r="M65" s="119"/>
      <c r="N65" s="120" t="n">
        <f aca="false">(((1+N56+N59+N58)*(1+N57)*(1+N60))/(1-N61))-1</f>
        <v>0</v>
      </c>
      <c r="O65" s="86"/>
    </row>
    <row r="66" customFormat="false" ht="12.75" hidden="false" customHeight="true" outlineLevel="0" collapsed="false">
      <c r="A66" s="106"/>
      <c r="B66" s="53"/>
      <c r="C66" s="86"/>
      <c r="D66" s="86"/>
      <c r="E66" s="83"/>
      <c r="F66" s="83"/>
      <c r="G66" s="96"/>
      <c r="H66" s="96"/>
      <c r="I66" s="121"/>
      <c r="J66" s="121"/>
      <c r="K66" s="121"/>
      <c r="L66" s="121"/>
      <c r="M66" s="122"/>
      <c r="N66" s="86"/>
      <c r="O66" s="86"/>
    </row>
    <row r="67" customFormat="false" ht="18" hidden="false" customHeight="true" outlineLevel="0" collapsed="false">
      <c r="A67" s="53"/>
      <c r="B67" s="123"/>
      <c r="C67" s="86"/>
      <c r="D67" s="86"/>
      <c r="E67" s="83"/>
      <c r="F67" s="83"/>
      <c r="G67" s="83"/>
      <c r="H67" s="83"/>
      <c r="I67" s="124"/>
      <c r="J67" s="125" t="s">
        <v>132</v>
      </c>
      <c r="K67" s="125"/>
      <c r="L67" s="126" t="n">
        <f aca="false">N65</f>
        <v>0</v>
      </c>
      <c r="M67" s="127"/>
      <c r="N67" s="86"/>
      <c r="O67" s="86"/>
    </row>
    <row r="68" customFormat="false" ht="18" hidden="false" customHeight="true" outlineLevel="0" collapsed="false">
      <c r="A68" s="53"/>
      <c r="B68" s="123"/>
      <c r="C68" s="86"/>
      <c r="D68" s="86"/>
      <c r="E68" s="83"/>
      <c r="F68" s="83"/>
      <c r="G68" s="83"/>
      <c r="H68" s="83"/>
      <c r="I68" s="124"/>
      <c r="J68" s="128" t="s">
        <v>133</v>
      </c>
      <c r="K68" s="128"/>
      <c r="L68" s="128"/>
      <c r="M68" s="129"/>
      <c r="N68" s="130" t="n">
        <f aca="false">M52</f>
        <v>0</v>
      </c>
      <c r="O68" s="86"/>
    </row>
    <row r="69" customFormat="false" ht="12.75" hidden="false" customHeight="true" outlineLevel="0" collapsed="false">
      <c r="A69" s="53"/>
      <c r="B69" s="53"/>
      <c r="C69" s="86"/>
      <c r="D69" s="86"/>
      <c r="E69" s="83"/>
      <c r="F69" s="83"/>
      <c r="G69" s="83"/>
      <c r="H69" s="83"/>
      <c r="I69" s="124"/>
      <c r="J69" s="128" t="s">
        <v>134</v>
      </c>
      <c r="K69" s="128"/>
      <c r="L69" s="128"/>
      <c r="M69" s="129"/>
      <c r="N69" s="130" t="n">
        <f aca="false">ROUND(N68*L67,2)</f>
        <v>0</v>
      </c>
      <c r="O69" s="86"/>
    </row>
    <row r="70" customFormat="false" ht="12.75" hidden="false" customHeight="true" outlineLevel="0" collapsed="false">
      <c r="A70" s="53"/>
      <c r="B70" s="53"/>
      <c r="C70" s="86"/>
      <c r="D70" s="86"/>
      <c r="E70" s="83"/>
      <c r="F70" s="83"/>
      <c r="G70" s="83"/>
      <c r="H70" s="83"/>
      <c r="I70" s="124"/>
      <c r="J70" s="131" t="s">
        <v>135</v>
      </c>
      <c r="K70" s="131"/>
      <c r="L70" s="131"/>
      <c r="M70" s="132"/>
      <c r="N70" s="130" t="n">
        <f aca="false">SUM(N68:N69)</f>
        <v>0</v>
      </c>
      <c r="O70" s="86"/>
    </row>
    <row r="71" customFormat="false" ht="12.75" hidden="false" customHeight="true" outlineLevel="0" collapsed="false">
      <c r="A71" s="53"/>
      <c r="B71" s="53"/>
      <c r="C71" s="86"/>
      <c r="D71" s="86"/>
      <c r="E71" s="83"/>
      <c r="F71" s="83"/>
      <c r="G71" s="83"/>
      <c r="H71" s="83"/>
      <c r="I71" s="124"/>
      <c r="J71" s="124"/>
      <c r="K71" s="124"/>
      <c r="L71" s="124"/>
      <c r="M71" s="83"/>
      <c r="N71" s="86"/>
      <c r="O71" s="86"/>
    </row>
    <row r="72" customFormat="false" ht="15" hidden="false" customHeight="true" outlineLevel="0" collapsed="false">
      <c r="A72" s="53"/>
      <c r="B72" s="133"/>
      <c r="C72" s="86"/>
      <c r="D72" s="86"/>
      <c r="E72" s="83"/>
      <c r="F72" s="83"/>
      <c r="G72" s="83"/>
      <c r="H72" s="83"/>
      <c r="I72" s="124"/>
      <c r="J72" s="124"/>
      <c r="K72" s="124"/>
      <c r="L72" s="124"/>
      <c r="M72" s="83"/>
      <c r="N72" s="86"/>
      <c r="O72" s="86"/>
    </row>
    <row r="73" customFormat="false" ht="12.75" hidden="false" customHeight="true" outlineLevel="0" collapsed="false">
      <c r="A73" s="53"/>
      <c r="B73" s="53"/>
      <c r="C73" s="86"/>
      <c r="D73" s="86"/>
      <c r="E73" s="83"/>
      <c r="F73" s="83"/>
      <c r="G73" s="83"/>
      <c r="H73" s="83"/>
      <c r="I73" s="124"/>
      <c r="J73" s="124"/>
      <c r="K73" s="124"/>
      <c r="L73" s="124"/>
      <c r="M73" s="83"/>
      <c r="N73" s="86"/>
      <c r="O73" s="86"/>
    </row>
    <row r="74" customFormat="false" ht="12.75" hidden="false" customHeight="true" outlineLevel="0" collapsed="false">
      <c r="A74" s="53"/>
      <c r="B74" s="53"/>
      <c r="C74" s="86"/>
      <c r="D74" s="86"/>
      <c r="E74" s="83"/>
      <c r="F74" s="83"/>
      <c r="G74" s="83"/>
      <c r="H74" s="83"/>
      <c r="I74" s="124"/>
      <c r="J74" s="124"/>
      <c r="K74" s="124"/>
      <c r="L74" s="124"/>
      <c r="M74" s="83"/>
      <c r="N74" s="86"/>
      <c r="O74" s="86"/>
    </row>
    <row r="75" customFormat="false" ht="12.75" hidden="false" customHeight="true" outlineLevel="0" collapsed="false">
      <c r="A75" s="53"/>
      <c r="B75" s="53"/>
      <c r="C75" s="86"/>
      <c r="D75" s="86"/>
      <c r="E75" s="83"/>
      <c r="F75" s="83"/>
      <c r="G75" s="83"/>
      <c r="H75" s="83"/>
      <c r="I75" s="124"/>
      <c r="J75" s="124"/>
      <c r="K75" s="124"/>
      <c r="L75" s="124"/>
      <c r="M75" s="83"/>
      <c r="N75" s="86"/>
      <c r="O75" s="86"/>
    </row>
    <row r="76" customFormat="false" ht="12.75" hidden="false" customHeight="true" outlineLevel="0" collapsed="false">
      <c r="A76" s="53"/>
      <c r="B76" s="53"/>
      <c r="C76" s="86"/>
      <c r="D76" s="86"/>
      <c r="E76" s="83"/>
      <c r="F76" s="83"/>
      <c r="G76" s="83"/>
      <c r="H76" s="83"/>
      <c r="I76" s="124"/>
      <c r="J76" s="124"/>
      <c r="K76" s="124"/>
      <c r="L76" s="124"/>
      <c r="M76" s="83"/>
      <c r="N76" s="86"/>
      <c r="O76" s="86"/>
    </row>
    <row r="77" customFormat="false" ht="12.75" hidden="false" customHeight="true" outlineLevel="0" collapsed="false">
      <c r="A77" s="53"/>
      <c r="B77" s="53"/>
      <c r="C77" s="86"/>
      <c r="D77" s="86"/>
      <c r="E77" s="83"/>
      <c r="F77" s="83"/>
      <c r="G77" s="83"/>
      <c r="H77" s="83"/>
      <c r="I77" s="124"/>
      <c r="J77" s="124"/>
      <c r="K77" s="124"/>
      <c r="L77" s="124"/>
      <c r="M77" s="83"/>
      <c r="N77" s="86"/>
      <c r="O77" s="86"/>
    </row>
    <row r="78" customFormat="false" ht="12.75" hidden="false" customHeight="true" outlineLevel="0" collapsed="false">
      <c r="A78" s="53"/>
      <c r="B78" s="53"/>
      <c r="C78" s="86"/>
      <c r="D78" s="86"/>
      <c r="E78" s="83"/>
      <c r="F78" s="83"/>
      <c r="G78" s="83"/>
      <c r="H78" s="83"/>
      <c r="I78" s="124"/>
      <c r="J78" s="124"/>
      <c r="K78" s="124"/>
      <c r="L78" s="124"/>
      <c r="M78" s="83"/>
      <c r="N78" s="86"/>
      <c r="O78" s="86"/>
    </row>
    <row r="79" customFormat="false" ht="12.75" hidden="false" customHeight="true" outlineLevel="0" collapsed="false">
      <c r="A79" s="53"/>
      <c r="B79" s="53"/>
      <c r="C79" s="86"/>
      <c r="D79" s="86"/>
      <c r="E79" s="83"/>
      <c r="F79" s="83"/>
      <c r="G79" s="83"/>
      <c r="H79" s="83"/>
      <c r="I79" s="124"/>
      <c r="J79" s="124"/>
      <c r="K79" s="124"/>
      <c r="L79" s="124"/>
      <c r="M79" s="83"/>
      <c r="N79" s="86"/>
      <c r="O79" s="86"/>
    </row>
    <row r="80" customFormat="false" ht="12.75" hidden="false" customHeight="true" outlineLevel="0" collapsed="false">
      <c r="A80" s="53"/>
      <c r="B80" s="53"/>
      <c r="C80" s="86"/>
      <c r="D80" s="86"/>
      <c r="E80" s="83"/>
      <c r="F80" s="83"/>
      <c r="G80" s="83"/>
      <c r="H80" s="83"/>
      <c r="I80" s="124"/>
      <c r="J80" s="124"/>
      <c r="K80" s="124"/>
      <c r="L80" s="124"/>
      <c r="M80" s="83"/>
      <c r="N80" s="86"/>
      <c r="O80" s="86"/>
    </row>
    <row r="81" customFormat="false" ht="12.75" hidden="false" customHeight="true" outlineLevel="0" collapsed="false">
      <c r="A81" s="53"/>
      <c r="B81" s="53"/>
      <c r="C81" s="86"/>
      <c r="D81" s="86"/>
      <c r="E81" s="83"/>
      <c r="F81" s="83"/>
      <c r="G81" s="83"/>
      <c r="H81" s="83"/>
      <c r="I81" s="124"/>
      <c r="J81" s="124"/>
      <c r="K81" s="124"/>
      <c r="L81" s="124"/>
      <c r="M81" s="83"/>
      <c r="N81" s="86"/>
      <c r="O81" s="86"/>
    </row>
    <row r="82" customFormat="false" ht="12.75" hidden="false" customHeight="true" outlineLevel="0" collapsed="false">
      <c r="A82" s="53"/>
      <c r="B82" s="53"/>
      <c r="C82" s="86"/>
      <c r="D82" s="86"/>
      <c r="E82" s="83"/>
      <c r="F82" s="83"/>
      <c r="G82" s="83"/>
      <c r="H82" s="83"/>
      <c r="I82" s="124"/>
      <c r="J82" s="124"/>
      <c r="K82" s="124"/>
      <c r="L82" s="124"/>
      <c r="M82" s="83"/>
      <c r="N82" s="86"/>
      <c r="O82" s="86"/>
    </row>
    <row r="83" customFormat="false" ht="12.75" hidden="false" customHeight="true" outlineLevel="0" collapsed="false">
      <c r="A83" s="53"/>
      <c r="B83" s="53"/>
      <c r="C83" s="86"/>
      <c r="D83" s="86"/>
      <c r="E83" s="83"/>
      <c r="F83" s="83"/>
      <c r="G83" s="83"/>
      <c r="H83" s="83"/>
      <c r="I83" s="124"/>
      <c r="J83" s="124"/>
      <c r="K83" s="124"/>
      <c r="L83" s="124"/>
      <c r="M83" s="83"/>
      <c r="N83" s="86"/>
      <c r="O83" s="86"/>
    </row>
    <row r="84" customFormat="false" ht="12.75" hidden="false" customHeight="true" outlineLevel="0" collapsed="false">
      <c r="A84" s="53"/>
      <c r="B84" s="53"/>
      <c r="C84" s="86"/>
      <c r="D84" s="86"/>
      <c r="E84" s="83"/>
      <c r="F84" s="83"/>
      <c r="G84" s="83"/>
      <c r="H84" s="83"/>
      <c r="I84" s="124"/>
      <c r="J84" s="124"/>
      <c r="K84" s="124"/>
      <c r="L84" s="124"/>
      <c r="M84" s="83"/>
      <c r="N84" s="86"/>
      <c r="O84" s="86"/>
    </row>
    <row r="85" customFormat="false" ht="12.75" hidden="false" customHeight="true" outlineLevel="0" collapsed="false">
      <c r="A85" s="53"/>
      <c r="B85" s="53"/>
      <c r="C85" s="86"/>
      <c r="D85" s="86"/>
      <c r="E85" s="83"/>
      <c r="F85" s="83"/>
      <c r="G85" s="83"/>
      <c r="H85" s="83"/>
      <c r="I85" s="124"/>
      <c r="J85" s="124"/>
      <c r="K85" s="124"/>
      <c r="L85" s="124"/>
      <c r="M85" s="83"/>
      <c r="N85" s="86"/>
      <c r="O85" s="86"/>
    </row>
    <row r="86" customFormat="false" ht="12.75" hidden="false" customHeight="true" outlineLevel="0" collapsed="false">
      <c r="A86" s="53"/>
      <c r="B86" s="53"/>
      <c r="C86" s="86"/>
      <c r="D86" s="86"/>
      <c r="E86" s="83"/>
      <c r="F86" s="83"/>
      <c r="G86" s="83"/>
      <c r="H86" s="83"/>
      <c r="I86" s="124"/>
      <c r="J86" s="124"/>
      <c r="K86" s="124"/>
      <c r="L86" s="124"/>
      <c r="M86" s="83"/>
      <c r="N86" s="86"/>
      <c r="O86" s="86"/>
    </row>
    <row r="87" customFormat="false" ht="12.75" hidden="false" customHeight="true" outlineLevel="0" collapsed="false">
      <c r="A87" s="53"/>
      <c r="B87" s="53"/>
      <c r="C87" s="86"/>
      <c r="D87" s="86"/>
      <c r="E87" s="83"/>
      <c r="F87" s="83"/>
      <c r="G87" s="83"/>
      <c r="H87" s="83"/>
      <c r="I87" s="124"/>
      <c r="J87" s="124"/>
      <c r="K87" s="124"/>
      <c r="L87" s="124"/>
      <c r="M87" s="83"/>
      <c r="N87" s="86"/>
      <c r="O87" s="86"/>
    </row>
    <row r="88" customFormat="false" ht="12.75" hidden="false" customHeight="true" outlineLevel="0" collapsed="false">
      <c r="A88" s="53"/>
      <c r="B88" s="53"/>
      <c r="C88" s="86"/>
      <c r="D88" s="86"/>
      <c r="E88" s="83"/>
      <c r="F88" s="83"/>
      <c r="G88" s="83"/>
      <c r="H88" s="83"/>
      <c r="I88" s="124"/>
      <c r="J88" s="124"/>
      <c r="K88" s="124"/>
      <c r="L88" s="124"/>
      <c r="M88" s="83"/>
      <c r="N88" s="86"/>
      <c r="O88" s="86"/>
    </row>
    <row r="89" customFormat="false" ht="12.75" hidden="false" customHeight="true" outlineLevel="0" collapsed="false">
      <c r="A89" s="53"/>
      <c r="B89" s="53"/>
      <c r="C89" s="86"/>
      <c r="D89" s="86"/>
      <c r="E89" s="83"/>
      <c r="F89" s="83"/>
      <c r="G89" s="83"/>
      <c r="H89" s="83"/>
      <c r="I89" s="124"/>
      <c r="J89" s="124"/>
      <c r="K89" s="124"/>
      <c r="L89" s="124"/>
      <c r="M89" s="83"/>
      <c r="N89" s="86"/>
      <c r="O89" s="86"/>
    </row>
    <row r="90" customFormat="false" ht="12.75" hidden="false" customHeight="true" outlineLevel="0" collapsed="false">
      <c r="A90" s="53"/>
      <c r="B90" s="53"/>
      <c r="C90" s="86"/>
      <c r="D90" s="86"/>
      <c r="E90" s="83"/>
      <c r="F90" s="83"/>
      <c r="G90" s="83"/>
      <c r="H90" s="83"/>
      <c r="I90" s="124"/>
      <c r="J90" s="124"/>
      <c r="K90" s="124"/>
      <c r="L90" s="124"/>
      <c r="M90" s="83"/>
      <c r="N90" s="86"/>
      <c r="O90" s="86"/>
    </row>
    <row r="91" customFormat="false" ht="12.75" hidden="false" customHeight="true" outlineLevel="0" collapsed="false">
      <c r="A91" s="53"/>
      <c r="B91" s="53"/>
      <c r="C91" s="86"/>
      <c r="D91" s="86"/>
      <c r="E91" s="83"/>
      <c r="F91" s="83"/>
      <c r="G91" s="83"/>
      <c r="H91" s="83"/>
      <c r="I91" s="124"/>
      <c r="J91" s="124"/>
      <c r="K91" s="124"/>
      <c r="L91" s="124"/>
      <c r="M91" s="83"/>
      <c r="N91" s="86"/>
      <c r="O91" s="86"/>
    </row>
    <row r="92" customFormat="false" ht="12.75" hidden="false" customHeight="true" outlineLevel="0" collapsed="false">
      <c r="A92" s="53"/>
      <c r="B92" s="53"/>
      <c r="C92" s="86"/>
      <c r="D92" s="86"/>
      <c r="E92" s="83"/>
      <c r="F92" s="83"/>
      <c r="G92" s="83"/>
      <c r="H92" s="83"/>
      <c r="I92" s="124"/>
      <c r="J92" s="124"/>
      <c r="K92" s="124"/>
      <c r="L92" s="124"/>
      <c r="M92" s="83"/>
      <c r="N92" s="86"/>
      <c r="O92" s="86"/>
    </row>
    <row r="93" customFormat="false" ht="12.75" hidden="false" customHeight="true" outlineLevel="0" collapsed="false">
      <c r="A93" s="53"/>
      <c r="B93" s="53"/>
      <c r="C93" s="86"/>
      <c r="D93" s="86"/>
      <c r="E93" s="83"/>
      <c r="F93" s="83"/>
      <c r="G93" s="83"/>
      <c r="H93" s="83"/>
      <c r="I93" s="124"/>
      <c r="J93" s="124"/>
      <c r="K93" s="124"/>
      <c r="L93" s="124"/>
      <c r="M93" s="83"/>
      <c r="N93" s="86"/>
      <c r="O93" s="86"/>
    </row>
    <row r="94" customFormat="false" ht="12.75" hidden="false" customHeight="true" outlineLevel="0" collapsed="false">
      <c r="A94" s="53"/>
      <c r="B94" s="53"/>
      <c r="C94" s="86"/>
      <c r="D94" s="86"/>
      <c r="E94" s="83"/>
      <c r="F94" s="83"/>
      <c r="G94" s="83"/>
      <c r="H94" s="83"/>
      <c r="I94" s="124"/>
      <c r="J94" s="124"/>
      <c r="K94" s="124"/>
      <c r="L94" s="124"/>
      <c r="M94" s="83"/>
      <c r="N94" s="86"/>
      <c r="O94" s="86"/>
    </row>
    <row r="95" customFormat="false" ht="12.75" hidden="false" customHeight="true" outlineLevel="0" collapsed="false">
      <c r="A95" s="53"/>
      <c r="B95" s="53"/>
      <c r="C95" s="86"/>
      <c r="D95" s="86"/>
      <c r="E95" s="83"/>
      <c r="F95" s="83"/>
      <c r="G95" s="83"/>
      <c r="H95" s="83"/>
      <c r="I95" s="124"/>
      <c r="J95" s="124"/>
      <c r="K95" s="124"/>
      <c r="L95" s="124"/>
      <c r="M95" s="83"/>
      <c r="N95" s="86"/>
      <c r="O95" s="86"/>
    </row>
    <row r="96" customFormat="false" ht="12.75" hidden="false" customHeight="true" outlineLevel="0" collapsed="false">
      <c r="A96" s="53"/>
      <c r="B96" s="53"/>
      <c r="C96" s="86"/>
      <c r="D96" s="86"/>
      <c r="E96" s="83"/>
      <c r="F96" s="83"/>
      <c r="G96" s="83"/>
      <c r="H96" s="83"/>
      <c r="I96" s="124"/>
      <c r="J96" s="124"/>
      <c r="K96" s="124"/>
      <c r="L96" s="124"/>
      <c r="M96" s="83"/>
      <c r="N96" s="86"/>
      <c r="O96" s="86"/>
    </row>
    <row r="97" customFormat="false" ht="12.75" hidden="false" customHeight="true" outlineLevel="0" collapsed="false">
      <c r="A97" s="53"/>
      <c r="B97" s="53"/>
      <c r="C97" s="86"/>
      <c r="D97" s="86"/>
      <c r="E97" s="83"/>
      <c r="F97" s="83"/>
      <c r="G97" s="83"/>
      <c r="H97" s="83"/>
      <c r="I97" s="124"/>
      <c r="J97" s="124"/>
      <c r="K97" s="124"/>
      <c r="L97" s="124"/>
      <c r="M97" s="83"/>
      <c r="N97" s="86"/>
      <c r="O97" s="86"/>
    </row>
    <row r="98" customFormat="false" ht="12.75" hidden="false" customHeight="true" outlineLevel="0" collapsed="false">
      <c r="A98" s="53"/>
      <c r="B98" s="53"/>
      <c r="C98" s="86"/>
      <c r="D98" s="86"/>
      <c r="E98" s="83"/>
      <c r="F98" s="83"/>
      <c r="G98" s="83"/>
      <c r="H98" s="83"/>
      <c r="I98" s="124"/>
      <c r="J98" s="124"/>
      <c r="K98" s="124"/>
      <c r="L98" s="124"/>
      <c r="M98" s="83"/>
      <c r="N98" s="86"/>
      <c r="O98" s="86"/>
    </row>
    <row r="99" customFormat="false" ht="12.75" hidden="false" customHeight="true" outlineLevel="0" collapsed="false">
      <c r="A99" s="53"/>
      <c r="B99" s="53"/>
      <c r="C99" s="86"/>
      <c r="D99" s="86"/>
      <c r="E99" s="83"/>
      <c r="F99" s="83"/>
      <c r="G99" s="83"/>
      <c r="H99" s="83"/>
      <c r="I99" s="124"/>
      <c r="J99" s="124"/>
      <c r="K99" s="124"/>
      <c r="L99" s="124"/>
      <c r="M99" s="83"/>
      <c r="N99" s="86"/>
      <c r="O99" s="86"/>
    </row>
    <row r="100" customFormat="false" ht="12.75" hidden="false" customHeight="true" outlineLevel="0" collapsed="false">
      <c r="A100" s="53"/>
      <c r="B100" s="53"/>
      <c r="C100" s="86"/>
      <c r="D100" s="86"/>
      <c r="E100" s="83"/>
      <c r="F100" s="83"/>
      <c r="G100" s="83"/>
      <c r="H100" s="83"/>
      <c r="I100" s="124"/>
      <c r="J100" s="124"/>
      <c r="K100" s="124"/>
      <c r="L100" s="124"/>
      <c r="M100" s="83"/>
      <c r="N100" s="86"/>
      <c r="O100" s="86"/>
    </row>
    <row r="101" customFormat="false" ht="12.75" hidden="false" customHeight="true" outlineLevel="0" collapsed="false">
      <c r="A101" s="53"/>
      <c r="B101" s="53"/>
      <c r="C101" s="86"/>
      <c r="D101" s="86"/>
      <c r="E101" s="83"/>
      <c r="F101" s="83"/>
      <c r="G101" s="83"/>
      <c r="H101" s="83"/>
      <c r="I101" s="124"/>
      <c r="J101" s="124"/>
      <c r="K101" s="124"/>
      <c r="L101" s="124"/>
      <c r="M101" s="83"/>
      <c r="N101" s="86"/>
      <c r="O101" s="86"/>
    </row>
    <row r="102" customFormat="false" ht="12.75" hidden="false" customHeight="true" outlineLevel="0" collapsed="false">
      <c r="A102" s="53"/>
      <c r="B102" s="53"/>
      <c r="C102" s="86"/>
      <c r="D102" s="86"/>
      <c r="E102" s="83"/>
      <c r="F102" s="83"/>
      <c r="G102" s="83"/>
      <c r="H102" s="83"/>
      <c r="I102" s="124"/>
      <c r="J102" s="124"/>
      <c r="K102" s="124"/>
      <c r="L102" s="124"/>
      <c r="M102" s="83"/>
      <c r="N102" s="86"/>
      <c r="O102" s="86"/>
    </row>
    <row r="103" customFormat="false" ht="12.75" hidden="false" customHeight="true" outlineLevel="0" collapsed="false">
      <c r="A103" s="53"/>
      <c r="B103" s="53"/>
      <c r="C103" s="86"/>
      <c r="D103" s="86"/>
      <c r="E103" s="83"/>
      <c r="F103" s="83"/>
      <c r="G103" s="83"/>
      <c r="H103" s="83"/>
      <c r="I103" s="124"/>
      <c r="J103" s="124"/>
      <c r="K103" s="124"/>
      <c r="L103" s="124"/>
      <c r="M103" s="83"/>
      <c r="N103" s="86"/>
      <c r="O103" s="86"/>
    </row>
    <row r="104" customFormat="false" ht="12.75" hidden="false" customHeight="true" outlineLevel="0" collapsed="false">
      <c r="A104" s="53"/>
      <c r="B104" s="53"/>
      <c r="C104" s="86"/>
      <c r="D104" s="86"/>
      <c r="E104" s="83"/>
      <c r="F104" s="83"/>
      <c r="G104" s="83"/>
      <c r="H104" s="83"/>
      <c r="I104" s="124"/>
      <c r="J104" s="124"/>
      <c r="K104" s="124"/>
      <c r="L104" s="124"/>
      <c r="M104" s="83"/>
      <c r="N104" s="86"/>
      <c r="O104" s="86"/>
    </row>
    <row r="105" customFormat="false" ht="12.75" hidden="false" customHeight="true" outlineLevel="0" collapsed="false">
      <c r="A105" s="53"/>
      <c r="B105" s="53"/>
      <c r="C105" s="86"/>
      <c r="D105" s="86"/>
      <c r="E105" s="83"/>
      <c r="F105" s="83"/>
      <c r="G105" s="83"/>
      <c r="H105" s="83"/>
      <c r="I105" s="124"/>
      <c r="J105" s="124"/>
      <c r="K105" s="124"/>
      <c r="L105" s="124"/>
      <c r="M105" s="83"/>
      <c r="N105" s="86"/>
      <c r="O105" s="86"/>
    </row>
    <row r="106" customFormat="false" ht="12.75" hidden="false" customHeight="true" outlineLevel="0" collapsed="false">
      <c r="A106" s="53"/>
      <c r="B106" s="53"/>
      <c r="C106" s="86"/>
      <c r="D106" s="86"/>
      <c r="E106" s="83"/>
      <c r="F106" s="83"/>
      <c r="G106" s="83"/>
      <c r="H106" s="83"/>
      <c r="I106" s="124"/>
      <c r="J106" s="124"/>
      <c r="K106" s="124"/>
      <c r="L106" s="124"/>
      <c r="M106" s="83"/>
      <c r="N106" s="86"/>
      <c r="O106" s="86"/>
    </row>
    <row r="107" customFormat="false" ht="12.75" hidden="false" customHeight="true" outlineLevel="0" collapsed="false">
      <c r="A107" s="53"/>
      <c r="B107" s="53"/>
      <c r="C107" s="86"/>
      <c r="D107" s="86"/>
      <c r="E107" s="83"/>
      <c r="F107" s="83"/>
      <c r="G107" s="83"/>
      <c r="H107" s="83"/>
      <c r="I107" s="124"/>
      <c r="J107" s="124"/>
      <c r="K107" s="124"/>
      <c r="L107" s="124"/>
      <c r="M107" s="83"/>
      <c r="N107" s="86"/>
      <c r="O107" s="86"/>
    </row>
    <row r="108" customFormat="false" ht="12.75" hidden="false" customHeight="true" outlineLevel="0" collapsed="false">
      <c r="A108" s="53"/>
      <c r="B108" s="53"/>
      <c r="C108" s="86"/>
      <c r="D108" s="86"/>
      <c r="E108" s="83"/>
      <c r="F108" s="83"/>
      <c r="G108" s="83"/>
      <c r="H108" s="83"/>
      <c r="I108" s="124"/>
      <c r="J108" s="124"/>
      <c r="K108" s="124"/>
      <c r="L108" s="124"/>
      <c r="M108" s="83"/>
      <c r="N108" s="86"/>
      <c r="O108" s="86"/>
    </row>
    <row r="109" customFormat="false" ht="12.75" hidden="false" customHeight="true" outlineLevel="0" collapsed="false">
      <c r="A109" s="53"/>
      <c r="B109" s="53"/>
      <c r="C109" s="86"/>
      <c r="D109" s="86"/>
      <c r="E109" s="83"/>
      <c r="F109" s="83"/>
      <c r="G109" s="83"/>
      <c r="H109" s="83"/>
      <c r="I109" s="124"/>
      <c r="J109" s="124"/>
      <c r="K109" s="124"/>
      <c r="L109" s="124"/>
      <c r="M109" s="83"/>
      <c r="N109" s="86"/>
      <c r="O109" s="86"/>
    </row>
    <row r="110" customFormat="false" ht="12.75" hidden="false" customHeight="true" outlineLevel="0" collapsed="false">
      <c r="A110" s="53"/>
      <c r="B110" s="53"/>
      <c r="C110" s="86"/>
      <c r="D110" s="86"/>
      <c r="E110" s="83"/>
      <c r="F110" s="83"/>
      <c r="G110" s="83"/>
      <c r="H110" s="83"/>
      <c r="I110" s="124"/>
      <c r="J110" s="124"/>
      <c r="K110" s="124"/>
      <c r="L110" s="124"/>
      <c r="M110" s="83"/>
      <c r="N110" s="86"/>
      <c r="O110" s="86"/>
    </row>
    <row r="111" customFormat="false" ht="12.75" hidden="false" customHeight="true" outlineLevel="0" collapsed="false">
      <c r="A111" s="53"/>
      <c r="B111" s="53"/>
      <c r="C111" s="86"/>
      <c r="D111" s="86"/>
      <c r="E111" s="83"/>
      <c r="F111" s="83"/>
      <c r="G111" s="83"/>
      <c r="H111" s="83"/>
      <c r="I111" s="124"/>
      <c r="J111" s="124"/>
      <c r="K111" s="124"/>
      <c r="L111" s="124"/>
      <c r="M111" s="83"/>
      <c r="N111" s="86"/>
      <c r="O111" s="86"/>
    </row>
    <row r="112" customFormat="false" ht="12.75" hidden="false" customHeight="true" outlineLevel="0" collapsed="false">
      <c r="A112" s="53"/>
      <c r="B112" s="53"/>
      <c r="C112" s="86"/>
      <c r="D112" s="86"/>
      <c r="E112" s="83"/>
      <c r="F112" s="83"/>
      <c r="G112" s="83"/>
      <c r="H112" s="83"/>
      <c r="I112" s="124"/>
      <c r="J112" s="124"/>
      <c r="K112" s="124"/>
      <c r="L112" s="124"/>
      <c r="M112" s="83"/>
      <c r="N112" s="86"/>
      <c r="O112" s="86"/>
    </row>
    <row r="113" customFormat="false" ht="12.75" hidden="false" customHeight="true" outlineLevel="0" collapsed="false">
      <c r="A113" s="53"/>
      <c r="B113" s="53"/>
      <c r="C113" s="86"/>
      <c r="D113" s="86"/>
      <c r="E113" s="83"/>
      <c r="F113" s="83"/>
      <c r="G113" s="83"/>
      <c r="H113" s="83"/>
      <c r="I113" s="124"/>
      <c r="J113" s="124"/>
      <c r="K113" s="124"/>
      <c r="L113" s="124"/>
      <c r="M113" s="83"/>
      <c r="N113" s="86"/>
      <c r="O113" s="86"/>
    </row>
    <row r="114" customFormat="false" ht="12.75" hidden="false" customHeight="true" outlineLevel="0" collapsed="false">
      <c r="A114" s="53"/>
      <c r="B114" s="53"/>
      <c r="C114" s="86"/>
      <c r="D114" s="86"/>
      <c r="E114" s="83"/>
      <c r="F114" s="83"/>
      <c r="G114" s="83"/>
      <c r="H114" s="83"/>
      <c r="I114" s="124"/>
      <c r="J114" s="124"/>
      <c r="K114" s="124"/>
      <c r="L114" s="124"/>
      <c r="M114" s="83"/>
      <c r="N114" s="86"/>
      <c r="O114" s="86"/>
    </row>
    <row r="115" customFormat="false" ht="12.75" hidden="false" customHeight="true" outlineLevel="0" collapsed="false">
      <c r="A115" s="53"/>
      <c r="B115" s="53"/>
      <c r="C115" s="86"/>
      <c r="D115" s="86"/>
      <c r="E115" s="83"/>
      <c r="F115" s="83"/>
      <c r="G115" s="83"/>
      <c r="H115" s="83"/>
      <c r="I115" s="124"/>
      <c r="J115" s="124"/>
      <c r="K115" s="124"/>
      <c r="L115" s="124"/>
      <c r="M115" s="83"/>
      <c r="N115" s="86"/>
      <c r="O115" s="86"/>
    </row>
    <row r="116" customFormat="false" ht="12.75" hidden="false" customHeight="true" outlineLevel="0" collapsed="false">
      <c r="A116" s="53"/>
      <c r="B116" s="53"/>
      <c r="C116" s="86"/>
      <c r="D116" s="86"/>
      <c r="E116" s="83"/>
      <c r="F116" s="83"/>
      <c r="G116" s="83"/>
      <c r="H116" s="83"/>
      <c r="I116" s="124"/>
      <c r="J116" s="124"/>
      <c r="K116" s="124"/>
      <c r="L116" s="124"/>
      <c r="M116" s="83"/>
      <c r="N116" s="86"/>
      <c r="O116" s="86"/>
    </row>
    <row r="117" customFormat="false" ht="12.75" hidden="false" customHeight="true" outlineLevel="0" collapsed="false">
      <c r="A117" s="53"/>
      <c r="B117" s="53"/>
      <c r="C117" s="86"/>
      <c r="D117" s="86"/>
      <c r="E117" s="83"/>
      <c r="F117" s="83"/>
      <c r="G117" s="83"/>
      <c r="H117" s="83"/>
      <c r="I117" s="124"/>
      <c r="J117" s="124"/>
      <c r="K117" s="124"/>
      <c r="L117" s="124"/>
      <c r="M117" s="83"/>
      <c r="N117" s="86"/>
      <c r="O117" s="86"/>
    </row>
    <row r="118" customFormat="false" ht="12.75" hidden="false" customHeight="true" outlineLevel="0" collapsed="false">
      <c r="A118" s="53"/>
      <c r="B118" s="53"/>
      <c r="C118" s="86"/>
      <c r="D118" s="86"/>
      <c r="E118" s="83"/>
      <c r="F118" s="83"/>
      <c r="G118" s="83"/>
      <c r="H118" s="83"/>
      <c r="I118" s="124"/>
      <c r="J118" s="124"/>
      <c r="K118" s="124"/>
      <c r="L118" s="124"/>
      <c r="M118" s="83"/>
      <c r="N118" s="86"/>
      <c r="O118" s="86"/>
    </row>
    <row r="119" customFormat="false" ht="12.75" hidden="false" customHeight="true" outlineLevel="0" collapsed="false">
      <c r="A119" s="53"/>
      <c r="B119" s="53"/>
      <c r="C119" s="86"/>
      <c r="D119" s="86"/>
      <c r="E119" s="83"/>
      <c r="F119" s="83"/>
      <c r="G119" s="83"/>
      <c r="H119" s="83"/>
      <c r="I119" s="124"/>
      <c r="J119" s="124"/>
      <c r="K119" s="124"/>
      <c r="L119" s="124"/>
      <c r="M119" s="83"/>
      <c r="N119" s="86"/>
      <c r="O119" s="86"/>
    </row>
    <row r="120" customFormat="false" ht="12.75" hidden="false" customHeight="true" outlineLevel="0" collapsed="false">
      <c r="A120" s="53"/>
      <c r="B120" s="53"/>
      <c r="C120" s="86"/>
      <c r="D120" s="86"/>
      <c r="E120" s="83"/>
      <c r="F120" s="83"/>
      <c r="G120" s="83"/>
      <c r="H120" s="83"/>
      <c r="I120" s="124"/>
      <c r="J120" s="124"/>
      <c r="K120" s="124"/>
      <c r="L120" s="124"/>
      <c r="M120" s="83"/>
      <c r="N120" s="86"/>
      <c r="O120" s="86"/>
    </row>
    <row r="121" customFormat="false" ht="12.75" hidden="false" customHeight="true" outlineLevel="0" collapsed="false">
      <c r="A121" s="53"/>
      <c r="B121" s="53"/>
      <c r="C121" s="86"/>
      <c r="D121" s="86"/>
      <c r="E121" s="83"/>
      <c r="F121" s="83"/>
      <c r="G121" s="83"/>
      <c r="H121" s="83"/>
      <c r="I121" s="124"/>
      <c r="J121" s="124"/>
      <c r="K121" s="124"/>
      <c r="L121" s="124"/>
      <c r="M121" s="83"/>
      <c r="N121" s="86"/>
      <c r="O121" s="86"/>
    </row>
    <row r="122" customFormat="false" ht="12.75" hidden="false" customHeight="true" outlineLevel="0" collapsed="false">
      <c r="A122" s="53"/>
      <c r="B122" s="53"/>
      <c r="C122" s="86"/>
      <c r="D122" s="86"/>
      <c r="E122" s="83"/>
      <c r="F122" s="83"/>
      <c r="G122" s="83"/>
      <c r="H122" s="83"/>
      <c r="I122" s="124"/>
      <c r="J122" s="124"/>
      <c r="K122" s="124"/>
      <c r="L122" s="124"/>
      <c r="M122" s="83"/>
      <c r="N122" s="86"/>
      <c r="O122" s="86"/>
    </row>
    <row r="123" customFormat="false" ht="12.75" hidden="false" customHeight="true" outlineLevel="0" collapsed="false">
      <c r="A123" s="53"/>
      <c r="B123" s="53"/>
      <c r="C123" s="86"/>
      <c r="D123" s="86"/>
      <c r="E123" s="83"/>
      <c r="F123" s="83"/>
      <c r="G123" s="83"/>
      <c r="H123" s="83"/>
      <c r="I123" s="124"/>
      <c r="J123" s="124"/>
      <c r="K123" s="124"/>
      <c r="L123" s="124"/>
      <c r="M123" s="83"/>
      <c r="N123" s="86"/>
      <c r="O123" s="86"/>
    </row>
    <row r="124" customFormat="false" ht="12.75" hidden="false" customHeight="true" outlineLevel="0" collapsed="false">
      <c r="A124" s="53"/>
      <c r="B124" s="53"/>
      <c r="C124" s="86"/>
      <c r="D124" s="86"/>
      <c r="E124" s="83"/>
      <c r="F124" s="83"/>
      <c r="G124" s="83"/>
      <c r="H124" s="83"/>
      <c r="I124" s="124"/>
      <c r="J124" s="124"/>
      <c r="K124" s="124"/>
      <c r="L124" s="124"/>
      <c r="M124" s="83"/>
      <c r="N124" s="86"/>
      <c r="O124" s="86"/>
    </row>
    <row r="125" customFormat="false" ht="12.75" hidden="false" customHeight="true" outlineLevel="0" collapsed="false">
      <c r="A125" s="53"/>
      <c r="B125" s="53"/>
      <c r="C125" s="86"/>
      <c r="D125" s="86"/>
      <c r="E125" s="83"/>
      <c r="F125" s="83"/>
      <c r="G125" s="83"/>
      <c r="H125" s="83"/>
      <c r="I125" s="124"/>
      <c r="J125" s="124"/>
      <c r="K125" s="124"/>
      <c r="L125" s="124"/>
      <c r="M125" s="83"/>
      <c r="N125" s="86"/>
      <c r="O125" s="86"/>
    </row>
    <row r="126" customFormat="false" ht="12.75" hidden="false" customHeight="true" outlineLevel="0" collapsed="false">
      <c r="A126" s="53"/>
      <c r="B126" s="53"/>
      <c r="C126" s="86"/>
      <c r="D126" s="86"/>
      <c r="E126" s="83"/>
      <c r="F126" s="83"/>
      <c r="G126" s="83"/>
      <c r="H126" s="83"/>
      <c r="I126" s="124"/>
      <c r="J126" s="124"/>
      <c r="K126" s="124"/>
      <c r="L126" s="124"/>
      <c r="M126" s="83"/>
      <c r="N126" s="86"/>
      <c r="O126" s="86"/>
    </row>
    <row r="127" customFormat="false" ht="12.75" hidden="false" customHeight="true" outlineLevel="0" collapsed="false">
      <c r="A127" s="53"/>
      <c r="B127" s="53"/>
      <c r="C127" s="86"/>
      <c r="D127" s="86"/>
      <c r="E127" s="83"/>
      <c r="F127" s="83"/>
      <c r="G127" s="83"/>
      <c r="H127" s="83"/>
      <c r="I127" s="124"/>
      <c r="J127" s="124"/>
      <c r="K127" s="124"/>
      <c r="L127" s="124"/>
      <c r="M127" s="83"/>
      <c r="N127" s="86"/>
      <c r="O127" s="86"/>
    </row>
    <row r="128" customFormat="false" ht="12.75" hidden="false" customHeight="true" outlineLevel="0" collapsed="false">
      <c r="A128" s="53"/>
      <c r="B128" s="53"/>
      <c r="C128" s="86"/>
      <c r="D128" s="86"/>
      <c r="E128" s="83"/>
      <c r="F128" s="83"/>
      <c r="G128" s="83"/>
      <c r="H128" s="83"/>
      <c r="I128" s="124"/>
      <c r="J128" s="124"/>
      <c r="K128" s="124"/>
      <c r="L128" s="124"/>
      <c r="M128" s="83"/>
      <c r="N128" s="86"/>
      <c r="O128" s="86"/>
    </row>
    <row r="129" customFormat="false" ht="12.75" hidden="false" customHeight="true" outlineLevel="0" collapsed="false">
      <c r="A129" s="53"/>
      <c r="B129" s="53"/>
      <c r="C129" s="86"/>
      <c r="D129" s="86"/>
      <c r="E129" s="83"/>
      <c r="F129" s="83"/>
      <c r="G129" s="83"/>
      <c r="H129" s="83"/>
      <c r="I129" s="124"/>
      <c r="J129" s="124"/>
      <c r="K129" s="124"/>
      <c r="L129" s="124"/>
      <c r="M129" s="83"/>
      <c r="N129" s="86"/>
      <c r="O129" s="86"/>
    </row>
    <row r="130" customFormat="false" ht="12.75" hidden="false" customHeight="true" outlineLevel="0" collapsed="false">
      <c r="A130" s="53"/>
      <c r="B130" s="53"/>
      <c r="C130" s="86"/>
      <c r="D130" s="86"/>
      <c r="E130" s="83"/>
      <c r="F130" s="83"/>
      <c r="G130" s="83"/>
      <c r="H130" s="83"/>
      <c r="I130" s="124"/>
      <c r="J130" s="124"/>
      <c r="K130" s="124"/>
      <c r="L130" s="124"/>
      <c r="M130" s="83"/>
      <c r="N130" s="86"/>
      <c r="O130" s="86"/>
    </row>
    <row r="131" customFormat="false" ht="12.75" hidden="false" customHeight="true" outlineLevel="0" collapsed="false">
      <c r="A131" s="53"/>
      <c r="B131" s="53"/>
      <c r="C131" s="86"/>
      <c r="D131" s="86"/>
      <c r="E131" s="83"/>
      <c r="F131" s="83"/>
      <c r="G131" s="83"/>
      <c r="H131" s="83"/>
      <c r="I131" s="124"/>
      <c r="J131" s="124"/>
      <c r="K131" s="124"/>
      <c r="L131" s="124"/>
      <c r="M131" s="83"/>
      <c r="N131" s="86"/>
      <c r="O131" s="86"/>
    </row>
    <row r="132" customFormat="false" ht="12.75" hidden="false" customHeight="true" outlineLevel="0" collapsed="false">
      <c r="A132" s="53"/>
      <c r="B132" s="53"/>
      <c r="C132" s="86"/>
      <c r="D132" s="86"/>
      <c r="E132" s="83"/>
      <c r="F132" s="83"/>
      <c r="G132" s="83"/>
      <c r="H132" s="83"/>
      <c r="I132" s="124"/>
      <c r="J132" s="124"/>
      <c r="K132" s="124"/>
      <c r="L132" s="124"/>
      <c r="M132" s="83"/>
      <c r="N132" s="86"/>
      <c r="O132" s="86"/>
    </row>
    <row r="133" customFormat="false" ht="12.75" hidden="false" customHeight="true" outlineLevel="0" collapsed="false">
      <c r="A133" s="53"/>
      <c r="B133" s="53"/>
      <c r="C133" s="86"/>
      <c r="D133" s="86"/>
      <c r="E133" s="83"/>
      <c r="F133" s="83"/>
      <c r="G133" s="83"/>
      <c r="H133" s="83"/>
      <c r="I133" s="124"/>
      <c r="J133" s="124"/>
      <c r="K133" s="124"/>
      <c r="L133" s="124"/>
      <c r="M133" s="83"/>
      <c r="N133" s="86"/>
      <c r="O133" s="86"/>
    </row>
    <row r="134" customFormat="false" ht="12.75" hidden="false" customHeight="true" outlineLevel="0" collapsed="false">
      <c r="A134" s="53"/>
      <c r="B134" s="53"/>
      <c r="C134" s="86"/>
      <c r="D134" s="86"/>
      <c r="E134" s="83"/>
      <c r="F134" s="83"/>
      <c r="G134" s="83"/>
      <c r="H134" s="83"/>
      <c r="I134" s="124"/>
      <c r="J134" s="124"/>
      <c r="K134" s="124"/>
      <c r="L134" s="124"/>
      <c r="M134" s="83"/>
      <c r="N134" s="86"/>
      <c r="O134" s="86"/>
    </row>
    <row r="135" customFormat="false" ht="12.75" hidden="false" customHeight="true" outlineLevel="0" collapsed="false">
      <c r="A135" s="53"/>
      <c r="B135" s="53"/>
      <c r="C135" s="86"/>
      <c r="D135" s="86"/>
      <c r="E135" s="83"/>
      <c r="F135" s="83"/>
      <c r="G135" s="83"/>
      <c r="H135" s="83"/>
      <c r="I135" s="124"/>
      <c r="J135" s="124"/>
      <c r="K135" s="124"/>
      <c r="L135" s="124"/>
      <c r="M135" s="83"/>
      <c r="N135" s="86"/>
      <c r="O135" s="86"/>
    </row>
    <row r="136" customFormat="false" ht="12.75" hidden="false" customHeight="true" outlineLevel="0" collapsed="false">
      <c r="A136" s="53"/>
      <c r="B136" s="53"/>
      <c r="C136" s="86"/>
      <c r="D136" s="86"/>
      <c r="E136" s="83"/>
      <c r="F136" s="83"/>
      <c r="G136" s="83"/>
      <c r="H136" s="83"/>
      <c r="I136" s="124"/>
      <c r="J136" s="124"/>
      <c r="K136" s="124"/>
      <c r="L136" s="124"/>
      <c r="M136" s="83"/>
      <c r="N136" s="86"/>
      <c r="O136" s="86"/>
    </row>
    <row r="137" customFormat="false" ht="12.75" hidden="false" customHeight="true" outlineLevel="0" collapsed="false">
      <c r="A137" s="53"/>
      <c r="B137" s="53"/>
      <c r="C137" s="86"/>
      <c r="D137" s="86"/>
      <c r="E137" s="83"/>
      <c r="F137" s="83"/>
      <c r="G137" s="83"/>
      <c r="H137" s="83"/>
      <c r="I137" s="124"/>
      <c r="J137" s="124"/>
      <c r="K137" s="124"/>
      <c r="L137" s="124"/>
      <c r="M137" s="83"/>
      <c r="N137" s="86"/>
      <c r="O137" s="86"/>
    </row>
    <row r="138" customFormat="false" ht="12.75" hidden="false" customHeight="true" outlineLevel="0" collapsed="false">
      <c r="A138" s="53"/>
      <c r="B138" s="53"/>
      <c r="C138" s="86"/>
      <c r="D138" s="86"/>
      <c r="E138" s="83"/>
      <c r="F138" s="83"/>
      <c r="G138" s="83"/>
      <c r="H138" s="83"/>
      <c r="I138" s="124"/>
      <c r="J138" s="124"/>
      <c r="K138" s="124"/>
      <c r="L138" s="124"/>
      <c r="M138" s="83"/>
      <c r="N138" s="86"/>
      <c r="O138" s="86"/>
    </row>
    <row r="139" customFormat="false" ht="12.75" hidden="false" customHeight="true" outlineLevel="0" collapsed="false">
      <c r="A139" s="53"/>
      <c r="B139" s="53"/>
      <c r="C139" s="86"/>
      <c r="D139" s="86"/>
      <c r="E139" s="83"/>
      <c r="F139" s="83"/>
      <c r="G139" s="83"/>
      <c r="H139" s="83"/>
      <c r="I139" s="124"/>
      <c r="J139" s="124"/>
      <c r="K139" s="124"/>
      <c r="L139" s="124"/>
      <c r="M139" s="83"/>
      <c r="N139" s="86"/>
      <c r="O139" s="86"/>
    </row>
    <row r="140" customFormat="false" ht="12.75" hidden="false" customHeight="true" outlineLevel="0" collapsed="false">
      <c r="A140" s="53"/>
      <c r="B140" s="53"/>
      <c r="C140" s="86"/>
      <c r="D140" s="86"/>
      <c r="E140" s="83"/>
      <c r="F140" s="83"/>
      <c r="G140" s="83"/>
      <c r="H140" s="83"/>
      <c r="I140" s="124"/>
      <c r="J140" s="124"/>
      <c r="K140" s="124"/>
      <c r="L140" s="124"/>
      <c r="M140" s="83"/>
      <c r="N140" s="86"/>
      <c r="O140" s="86"/>
    </row>
    <row r="141" customFormat="false" ht="12.75" hidden="false" customHeight="true" outlineLevel="0" collapsed="false">
      <c r="A141" s="53"/>
      <c r="B141" s="53"/>
      <c r="C141" s="86"/>
      <c r="D141" s="86"/>
      <c r="E141" s="83"/>
      <c r="F141" s="83"/>
      <c r="G141" s="83"/>
      <c r="H141" s="83"/>
      <c r="I141" s="124"/>
      <c r="J141" s="124"/>
      <c r="K141" s="124"/>
      <c r="L141" s="124"/>
      <c r="M141" s="83"/>
      <c r="N141" s="86"/>
      <c r="O141" s="86"/>
    </row>
    <row r="142" customFormat="false" ht="12.75" hidden="false" customHeight="true" outlineLevel="0" collapsed="false">
      <c r="A142" s="53"/>
      <c r="B142" s="53"/>
      <c r="C142" s="86"/>
      <c r="D142" s="86"/>
      <c r="E142" s="83"/>
      <c r="F142" s="83"/>
      <c r="G142" s="83"/>
      <c r="H142" s="83"/>
      <c r="I142" s="124"/>
      <c r="J142" s="124"/>
      <c r="K142" s="124"/>
      <c r="L142" s="124"/>
      <c r="M142" s="83"/>
      <c r="N142" s="86"/>
      <c r="O142" s="86"/>
    </row>
    <row r="143" customFormat="false" ht="12.75" hidden="false" customHeight="true" outlineLevel="0" collapsed="false">
      <c r="A143" s="53"/>
      <c r="B143" s="53"/>
      <c r="C143" s="86"/>
      <c r="D143" s="86"/>
      <c r="E143" s="83"/>
      <c r="F143" s="83"/>
      <c r="G143" s="83"/>
      <c r="H143" s="83"/>
      <c r="I143" s="124"/>
      <c r="J143" s="124"/>
      <c r="K143" s="124"/>
      <c r="L143" s="124"/>
      <c r="M143" s="83"/>
      <c r="N143" s="86"/>
      <c r="O143" s="86"/>
    </row>
    <row r="144" customFormat="false" ht="12.75" hidden="false" customHeight="true" outlineLevel="0" collapsed="false">
      <c r="A144" s="53"/>
      <c r="B144" s="53"/>
      <c r="C144" s="86"/>
      <c r="D144" s="86"/>
      <c r="E144" s="83"/>
      <c r="F144" s="83"/>
      <c r="G144" s="83"/>
      <c r="H144" s="83"/>
      <c r="I144" s="124"/>
      <c r="J144" s="124"/>
      <c r="K144" s="124"/>
      <c r="L144" s="124"/>
      <c r="M144" s="83"/>
      <c r="N144" s="86"/>
      <c r="O144" s="86"/>
    </row>
    <row r="145" customFormat="false" ht="12.75" hidden="false" customHeight="true" outlineLevel="0" collapsed="false">
      <c r="A145" s="53"/>
      <c r="B145" s="53"/>
      <c r="C145" s="86"/>
      <c r="D145" s="86"/>
      <c r="E145" s="83"/>
      <c r="F145" s="83"/>
      <c r="G145" s="83"/>
      <c r="H145" s="83"/>
      <c r="I145" s="124"/>
      <c r="J145" s="124"/>
      <c r="K145" s="124"/>
      <c r="L145" s="124"/>
      <c r="M145" s="83"/>
      <c r="N145" s="86"/>
      <c r="O145" s="86"/>
    </row>
    <row r="146" customFormat="false" ht="12.75" hidden="false" customHeight="true" outlineLevel="0" collapsed="false">
      <c r="A146" s="53"/>
      <c r="B146" s="53"/>
      <c r="C146" s="86"/>
      <c r="D146" s="86"/>
      <c r="E146" s="83"/>
      <c r="F146" s="83"/>
      <c r="G146" s="83"/>
      <c r="H146" s="83"/>
      <c r="I146" s="124"/>
      <c r="J146" s="124"/>
      <c r="K146" s="124"/>
      <c r="L146" s="124"/>
      <c r="M146" s="83"/>
      <c r="N146" s="86"/>
      <c r="O146" s="86"/>
    </row>
    <row r="147" customFormat="false" ht="12.75" hidden="false" customHeight="true" outlineLevel="0" collapsed="false">
      <c r="A147" s="53"/>
      <c r="B147" s="53"/>
      <c r="C147" s="86"/>
      <c r="D147" s="86"/>
      <c r="E147" s="83"/>
      <c r="F147" s="83"/>
      <c r="G147" s="83"/>
      <c r="H147" s="83"/>
      <c r="I147" s="124"/>
      <c r="J147" s="124"/>
      <c r="K147" s="124"/>
      <c r="L147" s="124"/>
      <c r="M147" s="83"/>
      <c r="N147" s="86"/>
      <c r="O147" s="86"/>
    </row>
    <row r="148" customFormat="false" ht="12.75" hidden="false" customHeight="true" outlineLevel="0" collapsed="false">
      <c r="A148" s="53"/>
      <c r="B148" s="53"/>
      <c r="C148" s="86"/>
      <c r="D148" s="86"/>
      <c r="E148" s="83"/>
      <c r="F148" s="83"/>
      <c r="G148" s="83"/>
      <c r="H148" s="83"/>
      <c r="I148" s="124"/>
      <c r="J148" s="124"/>
      <c r="K148" s="124"/>
      <c r="L148" s="124"/>
      <c r="M148" s="83"/>
      <c r="N148" s="86"/>
      <c r="O148" s="86"/>
    </row>
    <row r="149" customFormat="false" ht="12.75" hidden="false" customHeight="true" outlineLevel="0" collapsed="false">
      <c r="A149" s="53"/>
      <c r="B149" s="53"/>
      <c r="C149" s="86"/>
      <c r="D149" s="86"/>
      <c r="E149" s="83"/>
      <c r="F149" s="83"/>
      <c r="G149" s="83"/>
      <c r="H149" s="83"/>
      <c r="I149" s="124"/>
      <c r="J149" s="124"/>
      <c r="K149" s="124"/>
      <c r="L149" s="124"/>
      <c r="M149" s="83"/>
      <c r="N149" s="86"/>
      <c r="O149" s="86"/>
    </row>
    <row r="150" customFormat="false" ht="12.75" hidden="false" customHeight="true" outlineLevel="0" collapsed="false">
      <c r="A150" s="53"/>
      <c r="B150" s="53"/>
      <c r="C150" s="86"/>
      <c r="D150" s="86"/>
      <c r="E150" s="83"/>
      <c r="F150" s="83"/>
      <c r="G150" s="83"/>
      <c r="H150" s="83"/>
      <c r="I150" s="124"/>
      <c r="J150" s="124"/>
      <c r="K150" s="124"/>
      <c r="L150" s="124"/>
      <c r="M150" s="83"/>
      <c r="N150" s="86"/>
      <c r="O150" s="86"/>
    </row>
    <row r="151" customFormat="false" ht="12.75" hidden="false" customHeight="true" outlineLevel="0" collapsed="false">
      <c r="A151" s="53"/>
      <c r="B151" s="53"/>
      <c r="C151" s="86"/>
      <c r="D151" s="86"/>
      <c r="E151" s="83"/>
      <c r="F151" s="83"/>
      <c r="G151" s="83"/>
      <c r="H151" s="83"/>
      <c r="I151" s="124"/>
      <c r="J151" s="124"/>
      <c r="K151" s="124"/>
      <c r="L151" s="124"/>
      <c r="M151" s="83"/>
      <c r="N151" s="86"/>
      <c r="O151" s="86"/>
    </row>
    <row r="152" customFormat="false" ht="12.75" hidden="false" customHeight="true" outlineLevel="0" collapsed="false">
      <c r="A152" s="53"/>
      <c r="B152" s="53"/>
      <c r="C152" s="86"/>
      <c r="D152" s="86"/>
      <c r="E152" s="83"/>
      <c r="F152" s="83"/>
      <c r="G152" s="83"/>
      <c r="H152" s="83"/>
      <c r="I152" s="124"/>
      <c r="J152" s="124"/>
      <c r="K152" s="124"/>
      <c r="L152" s="124"/>
      <c r="M152" s="83"/>
      <c r="N152" s="86"/>
      <c r="O152" s="86"/>
    </row>
    <row r="153" customFormat="false" ht="12.75" hidden="false" customHeight="true" outlineLevel="0" collapsed="false">
      <c r="A153" s="53"/>
      <c r="B153" s="53"/>
      <c r="C153" s="86"/>
      <c r="D153" s="86"/>
      <c r="E153" s="83"/>
      <c r="F153" s="83"/>
      <c r="G153" s="83"/>
      <c r="H153" s="83"/>
      <c r="I153" s="124"/>
      <c r="J153" s="124"/>
      <c r="K153" s="124"/>
      <c r="L153" s="124"/>
      <c r="M153" s="83"/>
      <c r="N153" s="86"/>
      <c r="O153" s="86"/>
    </row>
    <row r="154" customFormat="false" ht="12.75" hidden="false" customHeight="true" outlineLevel="0" collapsed="false">
      <c r="A154" s="53"/>
      <c r="B154" s="53"/>
      <c r="C154" s="86"/>
      <c r="D154" s="86"/>
      <c r="E154" s="83"/>
      <c r="F154" s="83"/>
      <c r="G154" s="83"/>
      <c r="H154" s="83"/>
      <c r="I154" s="124"/>
      <c r="J154" s="124"/>
      <c r="K154" s="124"/>
      <c r="L154" s="124"/>
      <c r="M154" s="83"/>
      <c r="N154" s="86"/>
      <c r="O154" s="86"/>
    </row>
    <row r="155" customFormat="false" ht="12.75" hidden="false" customHeight="true" outlineLevel="0" collapsed="false">
      <c r="A155" s="53"/>
      <c r="B155" s="53"/>
      <c r="C155" s="86"/>
      <c r="D155" s="86"/>
      <c r="E155" s="83"/>
      <c r="F155" s="83"/>
      <c r="G155" s="83"/>
      <c r="H155" s="83"/>
      <c r="I155" s="124"/>
      <c r="J155" s="124"/>
      <c r="K155" s="124"/>
      <c r="L155" s="124"/>
      <c r="M155" s="83"/>
      <c r="N155" s="86"/>
      <c r="O155" s="86"/>
    </row>
    <row r="156" customFormat="false" ht="12.75" hidden="false" customHeight="true" outlineLevel="0" collapsed="false">
      <c r="A156" s="53"/>
      <c r="B156" s="53"/>
      <c r="C156" s="86"/>
      <c r="D156" s="86"/>
      <c r="E156" s="83"/>
      <c r="F156" s="83"/>
      <c r="G156" s="83"/>
      <c r="H156" s="83"/>
      <c r="I156" s="124"/>
      <c r="J156" s="124"/>
      <c r="K156" s="124"/>
      <c r="L156" s="124"/>
      <c r="M156" s="83"/>
      <c r="N156" s="86"/>
      <c r="O156" s="86"/>
    </row>
    <row r="157" customFormat="false" ht="12.75" hidden="false" customHeight="true" outlineLevel="0" collapsed="false">
      <c r="A157" s="53"/>
      <c r="B157" s="53"/>
      <c r="C157" s="86"/>
      <c r="D157" s="86"/>
      <c r="E157" s="83"/>
      <c r="F157" s="83"/>
      <c r="G157" s="83"/>
      <c r="H157" s="83"/>
      <c r="I157" s="124"/>
      <c r="J157" s="124"/>
      <c r="K157" s="124"/>
      <c r="L157" s="124"/>
      <c r="M157" s="83"/>
      <c r="N157" s="86"/>
      <c r="O157" s="86"/>
    </row>
    <row r="158" customFormat="false" ht="12.75" hidden="false" customHeight="true" outlineLevel="0" collapsed="false">
      <c r="A158" s="53"/>
      <c r="B158" s="53"/>
      <c r="C158" s="86"/>
      <c r="D158" s="86"/>
      <c r="E158" s="83"/>
      <c r="F158" s="83"/>
      <c r="G158" s="83"/>
      <c r="H158" s="83"/>
      <c r="I158" s="124"/>
      <c r="J158" s="124"/>
      <c r="K158" s="124"/>
      <c r="L158" s="124"/>
      <c r="M158" s="83"/>
      <c r="N158" s="86"/>
      <c r="O158" s="86"/>
    </row>
    <row r="159" customFormat="false" ht="12.75" hidden="false" customHeight="true" outlineLevel="0" collapsed="false">
      <c r="A159" s="53"/>
      <c r="B159" s="53"/>
      <c r="C159" s="86"/>
      <c r="D159" s="86"/>
      <c r="E159" s="83"/>
      <c r="F159" s="83"/>
      <c r="G159" s="83"/>
      <c r="H159" s="83"/>
      <c r="I159" s="124"/>
      <c r="J159" s="124"/>
      <c r="K159" s="124"/>
      <c r="L159" s="124"/>
      <c r="M159" s="83"/>
      <c r="N159" s="86"/>
      <c r="O159" s="86"/>
    </row>
    <row r="160" customFormat="false" ht="12.75" hidden="false" customHeight="true" outlineLevel="0" collapsed="false">
      <c r="A160" s="53"/>
      <c r="B160" s="53"/>
      <c r="C160" s="86"/>
      <c r="D160" s="86"/>
      <c r="E160" s="83"/>
      <c r="F160" s="83"/>
      <c r="G160" s="83"/>
      <c r="H160" s="83"/>
      <c r="I160" s="124"/>
      <c r="J160" s="124"/>
      <c r="K160" s="124"/>
      <c r="L160" s="124"/>
      <c r="M160" s="83"/>
      <c r="N160" s="86"/>
      <c r="O160" s="86"/>
    </row>
    <row r="161" customFormat="false" ht="12.75" hidden="false" customHeight="true" outlineLevel="0" collapsed="false">
      <c r="A161" s="53"/>
      <c r="B161" s="53"/>
      <c r="C161" s="86"/>
      <c r="D161" s="86"/>
      <c r="E161" s="83"/>
      <c r="F161" s="83"/>
      <c r="G161" s="83"/>
      <c r="H161" s="83"/>
      <c r="I161" s="124"/>
      <c r="J161" s="124"/>
      <c r="K161" s="124"/>
      <c r="L161" s="124"/>
      <c r="M161" s="83"/>
      <c r="N161" s="86"/>
      <c r="O161" s="86"/>
    </row>
    <row r="162" customFormat="false" ht="12.75" hidden="false" customHeight="true" outlineLevel="0" collapsed="false">
      <c r="A162" s="53"/>
      <c r="B162" s="53"/>
      <c r="C162" s="86"/>
      <c r="D162" s="86"/>
      <c r="E162" s="83"/>
      <c r="F162" s="83"/>
      <c r="G162" s="83"/>
      <c r="H162" s="83"/>
      <c r="I162" s="124"/>
      <c r="J162" s="124"/>
      <c r="K162" s="124"/>
      <c r="L162" s="124"/>
      <c r="M162" s="83"/>
      <c r="N162" s="86"/>
      <c r="O162" s="86"/>
    </row>
    <row r="163" customFormat="false" ht="12.75" hidden="false" customHeight="true" outlineLevel="0" collapsed="false">
      <c r="A163" s="53"/>
      <c r="B163" s="53"/>
      <c r="C163" s="86"/>
      <c r="D163" s="86"/>
      <c r="E163" s="83"/>
      <c r="F163" s="83"/>
      <c r="G163" s="83"/>
      <c r="H163" s="83"/>
      <c r="I163" s="124"/>
      <c r="J163" s="124"/>
      <c r="K163" s="124"/>
      <c r="L163" s="124"/>
      <c r="M163" s="83"/>
      <c r="N163" s="86"/>
      <c r="O163" s="86"/>
    </row>
    <row r="164" customFormat="false" ht="12.75" hidden="false" customHeight="true" outlineLevel="0" collapsed="false">
      <c r="A164" s="53"/>
      <c r="B164" s="53"/>
      <c r="C164" s="86"/>
      <c r="D164" s="86"/>
      <c r="E164" s="83"/>
      <c r="F164" s="83"/>
      <c r="G164" s="83"/>
      <c r="H164" s="83"/>
      <c r="I164" s="124"/>
      <c r="J164" s="124"/>
      <c r="K164" s="124"/>
      <c r="L164" s="124"/>
      <c r="M164" s="83"/>
      <c r="N164" s="86"/>
      <c r="O164" s="86"/>
    </row>
    <row r="165" customFormat="false" ht="12.75" hidden="false" customHeight="true" outlineLevel="0" collapsed="false">
      <c r="A165" s="53"/>
      <c r="B165" s="53"/>
      <c r="C165" s="86"/>
      <c r="D165" s="86"/>
      <c r="E165" s="83"/>
      <c r="F165" s="83"/>
      <c r="G165" s="83"/>
      <c r="H165" s="83"/>
      <c r="I165" s="124"/>
      <c r="J165" s="124"/>
      <c r="K165" s="124"/>
      <c r="L165" s="124"/>
      <c r="M165" s="83"/>
      <c r="N165" s="86"/>
      <c r="O165" s="86"/>
    </row>
    <row r="166" customFormat="false" ht="12.75" hidden="false" customHeight="true" outlineLevel="0" collapsed="false">
      <c r="A166" s="53"/>
      <c r="B166" s="53"/>
      <c r="C166" s="86"/>
      <c r="D166" s="86"/>
      <c r="E166" s="83"/>
      <c r="F166" s="83"/>
      <c r="G166" s="83"/>
      <c r="H166" s="83"/>
      <c r="I166" s="124"/>
      <c r="J166" s="124"/>
      <c r="K166" s="124"/>
      <c r="L166" s="124"/>
      <c r="M166" s="83"/>
      <c r="N166" s="86"/>
      <c r="O166" s="86"/>
    </row>
    <row r="167" customFormat="false" ht="12.75" hidden="false" customHeight="true" outlineLevel="0" collapsed="false">
      <c r="A167" s="53"/>
      <c r="B167" s="53"/>
      <c r="C167" s="86"/>
      <c r="D167" s="86"/>
      <c r="E167" s="83"/>
      <c r="F167" s="83"/>
      <c r="G167" s="83"/>
      <c r="H167" s="83"/>
      <c r="I167" s="124"/>
      <c r="J167" s="124"/>
      <c r="K167" s="124"/>
      <c r="L167" s="124"/>
      <c r="M167" s="83"/>
      <c r="N167" s="86"/>
      <c r="O167" s="86"/>
    </row>
    <row r="168" customFormat="false" ht="12.75" hidden="false" customHeight="true" outlineLevel="0" collapsed="false">
      <c r="A168" s="53"/>
      <c r="B168" s="53"/>
      <c r="C168" s="86"/>
      <c r="D168" s="86"/>
      <c r="E168" s="83"/>
      <c r="F168" s="83"/>
      <c r="G168" s="83"/>
      <c r="H168" s="83"/>
      <c r="I168" s="124"/>
      <c r="J168" s="124"/>
      <c r="K168" s="124"/>
      <c r="L168" s="124"/>
      <c r="M168" s="83"/>
      <c r="N168" s="86"/>
      <c r="O168" s="86"/>
    </row>
    <row r="169" customFormat="false" ht="12.75" hidden="false" customHeight="true" outlineLevel="0" collapsed="false">
      <c r="A169" s="53"/>
      <c r="B169" s="53"/>
      <c r="C169" s="86"/>
      <c r="D169" s="86"/>
      <c r="E169" s="83"/>
      <c r="F169" s="83"/>
      <c r="G169" s="83"/>
      <c r="H169" s="83"/>
      <c r="I169" s="124"/>
      <c r="J169" s="124"/>
      <c r="K169" s="124"/>
      <c r="L169" s="124"/>
      <c r="M169" s="83"/>
      <c r="N169" s="86"/>
      <c r="O169" s="86"/>
    </row>
    <row r="170" customFormat="false" ht="12.75" hidden="false" customHeight="true" outlineLevel="0" collapsed="false">
      <c r="A170" s="53"/>
      <c r="B170" s="53"/>
      <c r="C170" s="86"/>
      <c r="D170" s="86"/>
      <c r="E170" s="83"/>
      <c r="F170" s="83"/>
      <c r="G170" s="83"/>
      <c r="H170" s="83"/>
      <c r="I170" s="124"/>
      <c r="J170" s="124"/>
      <c r="K170" s="124"/>
      <c r="L170" s="124"/>
      <c r="M170" s="83"/>
      <c r="N170" s="86"/>
      <c r="O170" s="86"/>
    </row>
    <row r="171" customFormat="false" ht="12.75" hidden="false" customHeight="true" outlineLevel="0" collapsed="false">
      <c r="A171" s="53"/>
      <c r="B171" s="53"/>
      <c r="C171" s="86"/>
      <c r="D171" s="86"/>
      <c r="E171" s="83"/>
      <c r="F171" s="83"/>
      <c r="G171" s="83"/>
      <c r="H171" s="83"/>
      <c r="I171" s="124"/>
      <c r="J171" s="124"/>
      <c r="K171" s="124"/>
      <c r="L171" s="124"/>
      <c r="M171" s="83"/>
      <c r="N171" s="86"/>
      <c r="O171" s="86"/>
    </row>
    <row r="172" customFormat="false" ht="12.75" hidden="false" customHeight="true" outlineLevel="0" collapsed="false">
      <c r="A172" s="53"/>
      <c r="B172" s="53"/>
      <c r="C172" s="86"/>
      <c r="D172" s="86"/>
      <c r="E172" s="83"/>
      <c r="F172" s="83"/>
      <c r="G172" s="83"/>
      <c r="H172" s="83"/>
      <c r="I172" s="124"/>
      <c r="J172" s="124"/>
      <c r="K172" s="124"/>
      <c r="L172" s="124"/>
      <c r="M172" s="83"/>
      <c r="N172" s="86"/>
      <c r="O172" s="86"/>
    </row>
    <row r="173" customFormat="false" ht="12.75" hidden="false" customHeight="true" outlineLevel="0" collapsed="false">
      <c r="A173" s="53"/>
      <c r="B173" s="53"/>
      <c r="C173" s="86"/>
      <c r="D173" s="86"/>
      <c r="E173" s="83"/>
      <c r="F173" s="83"/>
      <c r="G173" s="83"/>
      <c r="H173" s="83"/>
      <c r="I173" s="124"/>
      <c r="J173" s="124"/>
      <c r="K173" s="124"/>
      <c r="L173" s="124"/>
      <c r="M173" s="83"/>
      <c r="N173" s="86"/>
      <c r="O173" s="86"/>
    </row>
    <row r="174" customFormat="false" ht="12.75" hidden="false" customHeight="true" outlineLevel="0" collapsed="false">
      <c r="A174" s="53"/>
      <c r="B174" s="53"/>
      <c r="C174" s="86"/>
      <c r="D174" s="86"/>
      <c r="E174" s="83"/>
      <c r="F174" s="83"/>
      <c r="G174" s="83"/>
      <c r="H174" s="83"/>
      <c r="I174" s="124"/>
      <c r="J174" s="124"/>
      <c r="K174" s="124"/>
      <c r="L174" s="124"/>
      <c r="M174" s="83"/>
      <c r="N174" s="86"/>
      <c r="O174" s="86"/>
    </row>
    <row r="175" customFormat="false" ht="12.75" hidden="false" customHeight="true" outlineLevel="0" collapsed="false">
      <c r="A175" s="53"/>
      <c r="B175" s="53"/>
      <c r="C175" s="86"/>
      <c r="D175" s="86"/>
      <c r="E175" s="83"/>
      <c r="F175" s="83"/>
      <c r="G175" s="83"/>
      <c r="H175" s="83"/>
      <c r="I175" s="124"/>
      <c r="J175" s="124"/>
      <c r="K175" s="124"/>
      <c r="L175" s="124"/>
      <c r="M175" s="83"/>
      <c r="N175" s="86"/>
      <c r="O175" s="86"/>
    </row>
    <row r="176" customFormat="false" ht="12.75" hidden="false" customHeight="true" outlineLevel="0" collapsed="false">
      <c r="A176" s="53"/>
      <c r="B176" s="53"/>
      <c r="C176" s="86"/>
      <c r="D176" s="86"/>
      <c r="E176" s="83"/>
      <c r="F176" s="83"/>
      <c r="G176" s="83"/>
      <c r="H176" s="83"/>
      <c r="I176" s="124"/>
      <c r="J176" s="124"/>
      <c r="K176" s="124"/>
      <c r="L176" s="124"/>
      <c r="M176" s="83"/>
      <c r="N176" s="86"/>
      <c r="O176" s="86"/>
    </row>
    <row r="177" customFormat="false" ht="12.75" hidden="false" customHeight="true" outlineLevel="0" collapsed="false">
      <c r="A177" s="53"/>
      <c r="B177" s="53"/>
      <c r="C177" s="86"/>
      <c r="D177" s="86"/>
      <c r="E177" s="83"/>
      <c r="F177" s="83"/>
      <c r="G177" s="83"/>
      <c r="H177" s="83"/>
      <c r="I177" s="124"/>
      <c r="J177" s="124"/>
      <c r="K177" s="124"/>
      <c r="L177" s="124"/>
      <c r="M177" s="83"/>
      <c r="N177" s="86"/>
      <c r="O177" s="86"/>
    </row>
    <row r="178" customFormat="false" ht="12.75" hidden="false" customHeight="true" outlineLevel="0" collapsed="false">
      <c r="A178" s="53"/>
      <c r="B178" s="53"/>
      <c r="C178" s="86"/>
      <c r="D178" s="86"/>
      <c r="E178" s="83"/>
      <c r="F178" s="83"/>
      <c r="G178" s="83"/>
      <c r="H178" s="83"/>
      <c r="I178" s="124"/>
      <c r="J178" s="124"/>
      <c r="K178" s="124"/>
      <c r="L178" s="124"/>
      <c r="M178" s="83"/>
      <c r="N178" s="86"/>
      <c r="O178" s="86"/>
    </row>
    <row r="179" customFormat="false" ht="12.75" hidden="false" customHeight="true" outlineLevel="0" collapsed="false">
      <c r="A179" s="53"/>
      <c r="B179" s="53"/>
      <c r="C179" s="86"/>
      <c r="D179" s="86"/>
      <c r="E179" s="83"/>
      <c r="F179" s="83"/>
      <c r="G179" s="83"/>
      <c r="H179" s="83"/>
      <c r="I179" s="124"/>
      <c r="J179" s="124"/>
      <c r="K179" s="124"/>
      <c r="L179" s="124"/>
      <c r="M179" s="83"/>
      <c r="N179" s="86"/>
      <c r="O179" s="86"/>
    </row>
    <row r="180" customFormat="false" ht="12.75" hidden="false" customHeight="true" outlineLevel="0" collapsed="false">
      <c r="A180" s="53"/>
      <c r="B180" s="53"/>
      <c r="C180" s="86"/>
      <c r="D180" s="86"/>
      <c r="E180" s="83"/>
      <c r="F180" s="83"/>
      <c r="G180" s="83"/>
      <c r="H180" s="83"/>
      <c r="I180" s="124"/>
      <c r="J180" s="124"/>
      <c r="K180" s="124"/>
      <c r="L180" s="124"/>
      <c r="M180" s="83"/>
      <c r="N180" s="86"/>
      <c r="O180" s="86"/>
    </row>
    <row r="181" customFormat="false" ht="12.75" hidden="false" customHeight="true" outlineLevel="0" collapsed="false">
      <c r="A181" s="53"/>
      <c r="B181" s="53"/>
      <c r="C181" s="86"/>
      <c r="D181" s="86"/>
      <c r="E181" s="83"/>
      <c r="F181" s="83"/>
      <c r="G181" s="83"/>
      <c r="H181" s="83"/>
      <c r="I181" s="124"/>
      <c r="J181" s="124"/>
      <c r="K181" s="124"/>
      <c r="L181" s="124"/>
      <c r="M181" s="83"/>
      <c r="N181" s="86"/>
      <c r="O181" s="86"/>
    </row>
    <row r="182" customFormat="false" ht="12.75" hidden="false" customHeight="true" outlineLevel="0" collapsed="false">
      <c r="A182" s="53"/>
      <c r="B182" s="53"/>
      <c r="C182" s="86"/>
      <c r="D182" s="86"/>
      <c r="E182" s="83"/>
      <c r="F182" s="83"/>
      <c r="G182" s="83"/>
      <c r="H182" s="83"/>
      <c r="I182" s="124"/>
      <c r="J182" s="124"/>
      <c r="K182" s="124"/>
      <c r="L182" s="124"/>
      <c r="M182" s="83"/>
      <c r="N182" s="86"/>
      <c r="O182" s="86"/>
    </row>
    <row r="183" customFormat="false" ht="12.75" hidden="false" customHeight="true" outlineLevel="0" collapsed="false">
      <c r="A183" s="53"/>
      <c r="B183" s="53"/>
      <c r="C183" s="86"/>
      <c r="D183" s="86"/>
      <c r="E183" s="83"/>
      <c r="F183" s="83"/>
      <c r="G183" s="83"/>
      <c r="H183" s="83"/>
      <c r="I183" s="124"/>
      <c r="J183" s="124"/>
      <c r="K183" s="124"/>
      <c r="L183" s="124"/>
      <c r="M183" s="83"/>
      <c r="N183" s="86"/>
      <c r="O183" s="86"/>
    </row>
    <row r="184" customFormat="false" ht="12.75" hidden="false" customHeight="true" outlineLevel="0" collapsed="false">
      <c r="A184" s="53"/>
      <c r="B184" s="53"/>
      <c r="C184" s="86"/>
      <c r="D184" s="86"/>
      <c r="E184" s="83"/>
      <c r="F184" s="83"/>
      <c r="G184" s="83"/>
      <c r="H184" s="83"/>
      <c r="I184" s="124"/>
      <c r="J184" s="124"/>
      <c r="K184" s="124"/>
      <c r="L184" s="124"/>
      <c r="M184" s="83"/>
      <c r="N184" s="86"/>
      <c r="O184" s="86"/>
    </row>
    <row r="185" customFormat="false" ht="12.75" hidden="false" customHeight="true" outlineLevel="0" collapsed="false">
      <c r="A185" s="53"/>
      <c r="B185" s="53"/>
      <c r="C185" s="86"/>
      <c r="D185" s="86"/>
      <c r="E185" s="83"/>
      <c r="F185" s="83"/>
      <c r="G185" s="83"/>
      <c r="H185" s="83"/>
      <c r="I185" s="124"/>
      <c r="J185" s="124"/>
      <c r="K185" s="124"/>
      <c r="L185" s="124"/>
      <c r="M185" s="83"/>
      <c r="N185" s="86"/>
      <c r="O185" s="86"/>
    </row>
    <row r="186" customFormat="false" ht="12.75" hidden="false" customHeight="true" outlineLevel="0" collapsed="false">
      <c r="A186" s="53"/>
      <c r="B186" s="53"/>
      <c r="C186" s="86"/>
      <c r="D186" s="86"/>
      <c r="E186" s="83"/>
      <c r="F186" s="83"/>
      <c r="G186" s="83"/>
      <c r="H186" s="83"/>
      <c r="I186" s="124"/>
      <c r="J186" s="124"/>
      <c r="K186" s="124"/>
      <c r="L186" s="124"/>
      <c r="M186" s="83"/>
      <c r="N186" s="86"/>
      <c r="O186" s="86"/>
    </row>
    <row r="187" customFormat="false" ht="12.75" hidden="false" customHeight="true" outlineLevel="0" collapsed="false">
      <c r="A187" s="53"/>
      <c r="B187" s="53"/>
      <c r="C187" s="86"/>
      <c r="D187" s="86"/>
      <c r="E187" s="83"/>
      <c r="F187" s="83"/>
      <c r="G187" s="83"/>
      <c r="H187" s="83"/>
      <c r="I187" s="124"/>
      <c r="J187" s="124"/>
      <c r="K187" s="124"/>
      <c r="L187" s="124"/>
      <c r="M187" s="83"/>
      <c r="N187" s="86"/>
      <c r="O187" s="86"/>
    </row>
    <row r="188" customFormat="false" ht="12.75" hidden="false" customHeight="true" outlineLevel="0" collapsed="false">
      <c r="A188" s="53"/>
      <c r="B188" s="53"/>
      <c r="C188" s="86"/>
      <c r="D188" s="86"/>
      <c r="E188" s="83"/>
      <c r="F188" s="83"/>
      <c r="G188" s="83"/>
      <c r="H188" s="83"/>
      <c r="I188" s="124"/>
      <c r="J188" s="124"/>
      <c r="K188" s="124"/>
      <c r="L188" s="124"/>
      <c r="M188" s="83"/>
      <c r="N188" s="86"/>
      <c r="O188" s="86"/>
    </row>
    <row r="189" customFormat="false" ht="12.75" hidden="false" customHeight="true" outlineLevel="0" collapsed="false">
      <c r="A189" s="53"/>
      <c r="B189" s="53"/>
      <c r="C189" s="86"/>
      <c r="D189" s="86"/>
      <c r="E189" s="83"/>
      <c r="F189" s="83"/>
      <c r="G189" s="83"/>
      <c r="H189" s="83"/>
      <c r="I189" s="124"/>
      <c r="J189" s="124"/>
      <c r="K189" s="124"/>
      <c r="L189" s="124"/>
      <c r="M189" s="83"/>
      <c r="N189" s="86"/>
      <c r="O189" s="86"/>
    </row>
    <row r="190" customFormat="false" ht="12.75" hidden="false" customHeight="true" outlineLevel="0" collapsed="false">
      <c r="A190" s="53"/>
      <c r="B190" s="53"/>
      <c r="C190" s="86"/>
      <c r="D190" s="86"/>
      <c r="E190" s="83"/>
      <c r="F190" s="83"/>
      <c r="G190" s="83"/>
      <c r="H190" s="83"/>
      <c r="I190" s="124"/>
      <c r="J190" s="124"/>
      <c r="K190" s="124"/>
      <c r="L190" s="124"/>
      <c r="M190" s="83"/>
      <c r="N190" s="86"/>
      <c r="O190" s="86"/>
    </row>
    <row r="191" customFormat="false" ht="12.75" hidden="false" customHeight="true" outlineLevel="0" collapsed="false">
      <c r="A191" s="53"/>
      <c r="B191" s="53"/>
      <c r="C191" s="86"/>
      <c r="D191" s="86"/>
      <c r="E191" s="83"/>
      <c r="F191" s="83"/>
      <c r="G191" s="83"/>
      <c r="H191" s="83"/>
      <c r="I191" s="124"/>
      <c r="J191" s="124"/>
      <c r="K191" s="124"/>
      <c r="L191" s="124"/>
      <c r="M191" s="83"/>
      <c r="N191" s="86"/>
      <c r="O191" s="86"/>
    </row>
    <row r="192" customFormat="false" ht="12.75" hidden="false" customHeight="true" outlineLevel="0" collapsed="false">
      <c r="A192" s="53"/>
      <c r="B192" s="53"/>
      <c r="C192" s="86"/>
      <c r="D192" s="86"/>
      <c r="E192" s="83"/>
      <c r="F192" s="83"/>
      <c r="G192" s="83"/>
      <c r="H192" s="83"/>
      <c r="I192" s="124"/>
      <c r="J192" s="124"/>
      <c r="K192" s="124"/>
      <c r="L192" s="124"/>
      <c r="M192" s="83"/>
      <c r="N192" s="86"/>
      <c r="O192" s="86"/>
    </row>
    <row r="193" customFormat="false" ht="12.75" hidden="false" customHeight="true" outlineLevel="0" collapsed="false">
      <c r="A193" s="53"/>
      <c r="B193" s="53"/>
      <c r="C193" s="86"/>
      <c r="D193" s="86"/>
      <c r="E193" s="83"/>
      <c r="F193" s="83"/>
      <c r="G193" s="83"/>
      <c r="H193" s="83"/>
      <c r="I193" s="124"/>
      <c r="J193" s="124"/>
      <c r="K193" s="124"/>
      <c r="L193" s="124"/>
      <c r="M193" s="83"/>
      <c r="N193" s="86"/>
      <c r="O193" s="86"/>
    </row>
    <row r="194" customFormat="false" ht="12.75" hidden="false" customHeight="true" outlineLevel="0" collapsed="false">
      <c r="A194" s="53"/>
      <c r="B194" s="53"/>
      <c r="C194" s="86"/>
      <c r="D194" s="86"/>
      <c r="E194" s="83"/>
      <c r="F194" s="83"/>
      <c r="G194" s="83"/>
      <c r="H194" s="83"/>
      <c r="I194" s="124"/>
      <c r="J194" s="124"/>
      <c r="K194" s="124"/>
      <c r="L194" s="124"/>
      <c r="M194" s="83"/>
      <c r="N194" s="86"/>
      <c r="O194" s="86"/>
    </row>
    <row r="195" customFormat="false" ht="12.75" hidden="false" customHeight="true" outlineLevel="0" collapsed="false">
      <c r="A195" s="53"/>
      <c r="B195" s="53"/>
      <c r="C195" s="86"/>
      <c r="D195" s="86"/>
      <c r="E195" s="83"/>
      <c r="F195" s="83"/>
      <c r="G195" s="83"/>
      <c r="H195" s="83"/>
      <c r="I195" s="124"/>
      <c r="J195" s="124"/>
      <c r="K195" s="124"/>
      <c r="L195" s="124"/>
      <c r="M195" s="83"/>
      <c r="N195" s="86"/>
      <c r="O195" s="86"/>
    </row>
    <row r="196" customFormat="false" ht="12.75" hidden="false" customHeight="true" outlineLevel="0" collapsed="false">
      <c r="A196" s="53"/>
      <c r="B196" s="53"/>
      <c r="C196" s="86"/>
      <c r="D196" s="86"/>
      <c r="E196" s="83"/>
      <c r="F196" s="83"/>
      <c r="G196" s="83"/>
      <c r="H196" s="83"/>
      <c r="I196" s="124"/>
      <c r="J196" s="124"/>
      <c r="K196" s="124"/>
      <c r="L196" s="124"/>
      <c r="M196" s="83"/>
      <c r="N196" s="86"/>
      <c r="O196" s="86"/>
    </row>
    <row r="197" customFormat="false" ht="12.75" hidden="false" customHeight="true" outlineLevel="0" collapsed="false">
      <c r="A197" s="53"/>
      <c r="B197" s="53"/>
      <c r="C197" s="86"/>
      <c r="D197" s="86"/>
      <c r="E197" s="83"/>
      <c r="F197" s="83"/>
      <c r="G197" s="83"/>
      <c r="H197" s="83"/>
      <c r="I197" s="124"/>
      <c r="J197" s="124"/>
      <c r="K197" s="124"/>
      <c r="L197" s="124"/>
      <c r="M197" s="83"/>
      <c r="N197" s="86"/>
      <c r="O197" s="86"/>
    </row>
    <row r="198" customFormat="false" ht="12.75" hidden="false" customHeight="true" outlineLevel="0" collapsed="false">
      <c r="A198" s="53"/>
      <c r="B198" s="53"/>
      <c r="C198" s="86"/>
      <c r="D198" s="86"/>
      <c r="E198" s="83"/>
      <c r="F198" s="83"/>
      <c r="G198" s="83"/>
      <c r="H198" s="83"/>
      <c r="I198" s="124"/>
      <c r="J198" s="124"/>
      <c r="K198" s="124"/>
      <c r="L198" s="124"/>
      <c r="M198" s="83"/>
      <c r="N198" s="86"/>
      <c r="O198" s="86"/>
    </row>
    <row r="199" customFormat="false" ht="12.75" hidden="false" customHeight="true" outlineLevel="0" collapsed="false">
      <c r="A199" s="53"/>
      <c r="B199" s="53"/>
      <c r="C199" s="86"/>
      <c r="D199" s="86"/>
      <c r="E199" s="83"/>
      <c r="F199" s="83"/>
      <c r="G199" s="83"/>
      <c r="H199" s="83"/>
      <c r="I199" s="124"/>
      <c r="J199" s="124"/>
      <c r="K199" s="124"/>
      <c r="L199" s="124"/>
      <c r="M199" s="83"/>
      <c r="N199" s="86"/>
      <c r="O199" s="86"/>
    </row>
    <row r="200" customFormat="false" ht="12.75" hidden="false" customHeight="true" outlineLevel="0" collapsed="false">
      <c r="A200" s="53"/>
      <c r="B200" s="53"/>
      <c r="C200" s="86"/>
      <c r="D200" s="86"/>
      <c r="E200" s="83"/>
      <c r="F200" s="83"/>
      <c r="G200" s="83"/>
      <c r="H200" s="83"/>
      <c r="I200" s="124"/>
      <c r="J200" s="124"/>
      <c r="K200" s="124"/>
      <c r="L200" s="124"/>
      <c r="M200" s="83"/>
      <c r="N200" s="86"/>
      <c r="O200" s="86"/>
    </row>
    <row r="201" customFormat="false" ht="12.75" hidden="false" customHeight="true" outlineLevel="0" collapsed="false">
      <c r="A201" s="53"/>
      <c r="B201" s="53"/>
      <c r="C201" s="86"/>
      <c r="D201" s="86"/>
      <c r="E201" s="83"/>
      <c r="F201" s="83"/>
      <c r="G201" s="83"/>
      <c r="H201" s="83"/>
      <c r="I201" s="124"/>
      <c r="J201" s="124"/>
      <c r="K201" s="124"/>
      <c r="L201" s="124"/>
      <c r="M201" s="83"/>
      <c r="N201" s="86"/>
      <c r="O201" s="86"/>
    </row>
    <row r="202" customFormat="false" ht="12.75" hidden="false" customHeight="true" outlineLevel="0" collapsed="false">
      <c r="A202" s="53"/>
      <c r="B202" s="53"/>
      <c r="C202" s="86"/>
      <c r="D202" s="86"/>
      <c r="E202" s="83"/>
      <c r="F202" s="83"/>
      <c r="G202" s="83"/>
      <c r="H202" s="83"/>
      <c r="I202" s="124"/>
      <c r="J202" s="124"/>
      <c r="K202" s="124"/>
      <c r="L202" s="124"/>
      <c r="M202" s="83"/>
      <c r="N202" s="86"/>
      <c r="O202" s="86"/>
    </row>
    <row r="203" customFormat="false" ht="12.75" hidden="false" customHeight="true" outlineLevel="0" collapsed="false">
      <c r="A203" s="53"/>
      <c r="B203" s="53"/>
      <c r="C203" s="86"/>
      <c r="D203" s="86"/>
      <c r="E203" s="83"/>
      <c r="F203" s="83"/>
      <c r="G203" s="83"/>
      <c r="H203" s="83"/>
      <c r="I203" s="124"/>
      <c r="J203" s="124"/>
      <c r="K203" s="124"/>
      <c r="L203" s="124"/>
      <c r="M203" s="83"/>
      <c r="N203" s="86"/>
      <c r="O203" s="86"/>
    </row>
    <row r="204" customFormat="false" ht="12.75" hidden="false" customHeight="true" outlineLevel="0" collapsed="false">
      <c r="A204" s="53"/>
      <c r="B204" s="53"/>
      <c r="C204" s="86"/>
      <c r="D204" s="86"/>
      <c r="E204" s="83"/>
      <c r="F204" s="83"/>
      <c r="G204" s="83"/>
      <c r="H204" s="83"/>
      <c r="I204" s="124"/>
      <c r="J204" s="124"/>
      <c r="K204" s="124"/>
      <c r="L204" s="124"/>
      <c r="M204" s="83"/>
      <c r="N204" s="86"/>
      <c r="O204" s="86"/>
    </row>
    <row r="205" customFormat="false" ht="12.75" hidden="false" customHeight="true" outlineLevel="0" collapsed="false">
      <c r="A205" s="53"/>
      <c r="B205" s="53"/>
      <c r="C205" s="86"/>
      <c r="D205" s="86"/>
      <c r="E205" s="83"/>
      <c r="F205" s="83"/>
      <c r="G205" s="83"/>
      <c r="H205" s="83"/>
      <c r="I205" s="124"/>
      <c r="J205" s="124"/>
      <c r="K205" s="124"/>
      <c r="L205" s="124"/>
      <c r="M205" s="83"/>
      <c r="N205" s="86"/>
      <c r="O205" s="86"/>
    </row>
    <row r="206" customFormat="false" ht="12.75" hidden="false" customHeight="true" outlineLevel="0" collapsed="false">
      <c r="A206" s="53"/>
      <c r="B206" s="53"/>
      <c r="C206" s="86"/>
      <c r="D206" s="86"/>
      <c r="E206" s="83"/>
      <c r="F206" s="83"/>
      <c r="G206" s="83"/>
      <c r="H206" s="83"/>
      <c r="I206" s="124"/>
      <c r="J206" s="124"/>
      <c r="K206" s="124"/>
      <c r="L206" s="124"/>
      <c r="M206" s="83"/>
      <c r="N206" s="86"/>
      <c r="O206" s="86"/>
    </row>
    <row r="207" customFormat="false" ht="12.75" hidden="false" customHeight="true" outlineLevel="0" collapsed="false">
      <c r="A207" s="53"/>
      <c r="B207" s="53"/>
      <c r="C207" s="86"/>
      <c r="D207" s="86"/>
      <c r="E207" s="83"/>
      <c r="F207" s="83"/>
      <c r="G207" s="83"/>
      <c r="H207" s="83"/>
      <c r="I207" s="124"/>
      <c r="J207" s="124"/>
      <c r="K207" s="124"/>
      <c r="L207" s="124"/>
      <c r="M207" s="83"/>
      <c r="N207" s="86"/>
      <c r="O207" s="86"/>
    </row>
    <row r="208" customFormat="false" ht="12.75" hidden="false" customHeight="true" outlineLevel="0" collapsed="false">
      <c r="A208" s="53"/>
      <c r="B208" s="53"/>
      <c r="C208" s="86"/>
      <c r="D208" s="86"/>
      <c r="E208" s="83"/>
      <c r="F208" s="83"/>
      <c r="G208" s="83"/>
      <c r="H208" s="83"/>
      <c r="I208" s="124"/>
      <c r="J208" s="124"/>
      <c r="K208" s="124"/>
      <c r="L208" s="124"/>
      <c r="M208" s="83"/>
      <c r="N208" s="86"/>
      <c r="O208" s="86"/>
    </row>
    <row r="209" customFormat="false" ht="12.75" hidden="false" customHeight="true" outlineLevel="0" collapsed="false">
      <c r="A209" s="53"/>
      <c r="B209" s="53"/>
      <c r="C209" s="86"/>
      <c r="D209" s="86"/>
      <c r="E209" s="83"/>
      <c r="F209" s="83"/>
      <c r="G209" s="83"/>
      <c r="H209" s="83"/>
      <c r="I209" s="124"/>
      <c r="J209" s="124"/>
      <c r="K209" s="124"/>
      <c r="L209" s="124"/>
      <c r="M209" s="83"/>
      <c r="N209" s="86"/>
      <c r="O209" s="86"/>
    </row>
    <row r="210" customFormat="false" ht="12.75" hidden="false" customHeight="true" outlineLevel="0" collapsed="false">
      <c r="A210" s="53"/>
      <c r="B210" s="53"/>
      <c r="C210" s="86"/>
      <c r="D210" s="86"/>
      <c r="E210" s="83"/>
      <c r="F210" s="83"/>
      <c r="G210" s="83"/>
      <c r="H210" s="83"/>
      <c r="I210" s="124"/>
      <c r="J210" s="124"/>
      <c r="K210" s="124"/>
      <c r="L210" s="124"/>
      <c r="M210" s="83"/>
      <c r="N210" s="86"/>
      <c r="O210" s="86"/>
    </row>
    <row r="211" customFormat="false" ht="12.75" hidden="false" customHeight="true" outlineLevel="0" collapsed="false">
      <c r="A211" s="53"/>
      <c r="B211" s="53"/>
      <c r="C211" s="86"/>
      <c r="D211" s="86"/>
      <c r="E211" s="83"/>
      <c r="F211" s="83"/>
      <c r="G211" s="83"/>
      <c r="H211" s="83"/>
      <c r="I211" s="124"/>
      <c r="J211" s="124"/>
      <c r="K211" s="124"/>
      <c r="L211" s="124"/>
      <c r="M211" s="83"/>
      <c r="N211" s="86"/>
      <c r="O211" s="86"/>
    </row>
    <row r="212" customFormat="false" ht="12.75" hidden="false" customHeight="true" outlineLevel="0" collapsed="false">
      <c r="A212" s="53"/>
      <c r="B212" s="53"/>
      <c r="C212" s="86"/>
      <c r="D212" s="86"/>
      <c r="E212" s="83"/>
      <c r="F212" s="83"/>
      <c r="G212" s="83"/>
      <c r="H212" s="83"/>
      <c r="I212" s="124"/>
      <c r="J212" s="124"/>
      <c r="K212" s="124"/>
      <c r="L212" s="124"/>
      <c r="M212" s="83"/>
      <c r="N212" s="86"/>
      <c r="O212" s="86"/>
    </row>
    <row r="213" customFormat="false" ht="12.75" hidden="false" customHeight="true" outlineLevel="0" collapsed="false">
      <c r="A213" s="53"/>
      <c r="B213" s="53"/>
      <c r="C213" s="86"/>
      <c r="D213" s="86"/>
      <c r="E213" s="83"/>
      <c r="F213" s="83"/>
      <c r="G213" s="83"/>
      <c r="H213" s="83"/>
      <c r="I213" s="124"/>
      <c r="J213" s="124"/>
      <c r="K213" s="124"/>
      <c r="L213" s="124"/>
      <c r="M213" s="83"/>
      <c r="N213" s="86"/>
      <c r="O213" s="86"/>
    </row>
    <row r="214" customFormat="false" ht="12.75" hidden="false" customHeight="true" outlineLevel="0" collapsed="false">
      <c r="A214" s="53"/>
      <c r="B214" s="53"/>
      <c r="C214" s="86"/>
      <c r="D214" s="86"/>
      <c r="E214" s="83"/>
      <c r="F214" s="83"/>
      <c r="G214" s="83"/>
      <c r="H214" s="83"/>
      <c r="I214" s="124"/>
      <c r="J214" s="124"/>
      <c r="K214" s="124"/>
      <c r="L214" s="124"/>
      <c r="M214" s="83"/>
      <c r="N214" s="86"/>
      <c r="O214" s="86"/>
    </row>
    <row r="215" customFormat="false" ht="12.75" hidden="false" customHeight="true" outlineLevel="0" collapsed="false">
      <c r="A215" s="53"/>
      <c r="B215" s="53"/>
      <c r="C215" s="86"/>
      <c r="D215" s="86"/>
      <c r="E215" s="83"/>
      <c r="F215" s="83"/>
      <c r="G215" s="83"/>
      <c r="H215" s="83"/>
      <c r="I215" s="124"/>
      <c r="J215" s="124"/>
      <c r="K215" s="124"/>
      <c r="L215" s="124"/>
      <c r="M215" s="83"/>
      <c r="N215" s="86"/>
      <c r="O215" s="86"/>
    </row>
    <row r="216" customFormat="false" ht="12.75" hidden="false" customHeight="true" outlineLevel="0" collapsed="false">
      <c r="A216" s="53"/>
      <c r="B216" s="53"/>
      <c r="C216" s="86"/>
      <c r="D216" s="86"/>
      <c r="E216" s="83"/>
      <c r="F216" s="83"/>
      <c r="G216" s="83"/>
      <c r="H216" s="83"/>
      <c r="I216" s="124"/>
      <c r="J216" s="124"/>
      <c r="K216" s="124"/>
      <c r="L216" s="124"/>
      <c r="M216" s="83"/>
      <c r="N216" s="86"/>
      <c r="O216" s="86"/>
    </row>
    <row r="217" customFormat="false" ht="12.75" hidden="false" customHeight="true" outlineLevel="0" collapsed="false">
      <c r="A217" s="53"/>
      <c r="B217" s="53"/>
      <c r="C217" s="86"/>
      <c r="D217" s="86"/>
      <c r="E217" s="83"/>
      <c r="F217" s="83"/>
      <c r="G217" s="83"/>
      <c r="H217" s="83"/>
      <c r="I217" s="124"/>
      <c r="J217" s="124"/>
      <c r="K217" s="124"/>
      <c r="L217" s="124"/>
      <c r="M217" s="83"/>
      <c r="N217" s="86"/>
      <c r="O217" s="86"/>
    </row>
    <row r="218" customFormat="false" ht="12.75" hidden="false" customHeight="true" outlineLevel="0" collapsed="false">
      <c r="A218" s="53"/>
      <c r="B218" s="53"/>
      <c r="C218" s="86"/>
      <c r="D218" s="86"/>
      <c r="E218" s="83"/>
      <c r="F218" s="83"/>
      <c r="G218" s="83"/>
      <c r="H218" s="83"/>
      <c r="I218" s="124"/>
      <c r="J218" s="124"/>
      <c r="K218" s="124"/>
      <c r="L218" s="124"/>
      <c r="M218" s="83"/>
      <c r="N218" s="86"/>
      <c r="O218" s="86"/>
    </row>
    <row r="219" customFormat="false" ht="12.75" hidden="false" customHeight="true" outlineLevel="0" collapsed="false">
      <c r="A219" s="53"/>
      <c r="B219" s="53"/>
      <c r="C219" s="86"/>
      <c r="D219" s="86"/>
      <c r="E219" s="83"/>
      <c r="F219" s="83"/>
      <c r="G219" s="83"/>
      <c r="H219" s="83"/>
      <c r="I219" s="124"/>
      <c r="J219" s="124"/>
      <c r="K219" s="124"/>
      <c r="L219" s="124"/>
      <c r="M219" s="83"/>
      <c r="N219" s="86"/>
      <c r="O219" s="86"/>
    </row>
    <row r="220" customFormat="false" ht="12.75" hidden="false" customHeight="true" outlineLevel="0" collapsed="false">
      <c r="A220" s="53"/>
      <c r="B220" s="53"/>
      <c r="C220" s="86"/>
      <c r="D220" s="86"/>
      <c r="E220" s="83"/>
      <c r="F220" s="83"/>
      <c r="G220" s="83"/>
      <c r="H220" s="83"/>
      <c r="I220" s="124"/>
      <c r="J220" s="124"/>
      <c r="K220" s="124"/>
      <c r="L220" s="124"/>
      <c r="M220" s="83"/>
      <c r="N220" s="86"/>
      <c r="O220" s="86"/>
    </row>
    <row r="221" customFormat="false" ht="12.75" hidden="false" customHeight="true" outlineLevel="0" collapsed="false">
      <c r="A221" s="53"/>
      <c r="B221" s="53"/>
      <c r="C221" s="86"/>
      <c r="D221" s="86"/>
      <c r="E221" s="83"/>
      <c r="F221" s="83"/>
      <c r="G221" s="83"/>
      <c r="H221" s="83"/>
      <c r="I221" s="124"/>
      <c r="J221" s="124"/>
      <c r="K221" s="124"/>
      <c r="L221" s="124"/>
      <c r="M221" s="83"/>
      <c r="N221" s="86"/>
      <c r="O221" s="86"/>
    </row>
    <row r="222" customFormat="false" ht="12.75" hidden="false" customHeight="true" outlineLevel="0" collapsed="false">
      <c r="A222" s="53"/>
      <c r="B222" s="53"/>
      <c r="C222" s="86"/>
      <c r="D222" s="86"/>
      <c r="E222" s="83"/>
      <c r="F222" s="83"/>
      <c r="G222" s="83"/>
      <c r="H222" s="83"/>
      <c r="I222" s="124"/>
      <c r="J222" s="124"/>
      <c r="K222" s="124"/>
      <c r="L222" s="124"/>
      <c r="M222" s="83"/>
      <c r="N222" s="86"/>
      <c r="O222" s="86"/>
    </row>
    <row r="223" customFormat="false" ht="12.75" hidden="false" customHeight="true" outlineLevel="0" collapsed="false">
      <c r="A223" s="53"/>
      <c r="B223" s="53"/>
      <c r="C223" s="86"/>
      <c r="D223" s="86"/>
      <c r="E223" s="83"/>
      <c r="F223" s="83"/>
      <c r="G223" s="83"/>
      <c r="H223" s="83"/>
      <c r="I223" s="124"/>
      <c r="J223" s="124"/>
      <c r="K223" s="124"/>
      <c r="L223" s="124"/>
      <c r="M223" s="83"/>
      <c r="N223" s="86"/>
      <c r="O223" s="86"/>
    </row>
    <row r="224" customFormat="false" ht="12.75" hidden="false" customHeight="true" outlineLevel="0" collapsed="false">
      <c r="A224" s="53"/>
      <c r="B224" s="53"/>
      <c r="C224" s="86"/>
      <c r="D224" s="86"/>
      <c r="E224" s="83"/>
      <c r="F224" s="83"/>
      <c r="G224" s="83"/>
      <c r="H224" s="83"/>
      <c r="I224" s="124"/>
      <c r="J224" s="124"/>
      <c r="K224" s="124"/>
      <c r="L224" s="124"/>
      <c r="M224" s="83"/>
      <c r="N224" s="86"/>
      <c r="O224" s="86"/>
    </row>
    <row r="225" customFormat="false" ht="12.75" hidden="false" customHeight="true" outlineLevel="0" collapsed="false">
      <c r="A225" s="53"/>
      <c r="B225" s="53"/>
      <c r="C225" s="86"/>
      <c r="D225" s="86"/>
      <c r="E225" s="83"/>
      <c r="F225" s="83"/>
      <c r="G225" s="83"/>
      <c r="H225" s="83"/>
      <c r="I225" s="124"/>
      <c r="J225" s="124"/>
      <c r="K225" s="124"/>
      <c r="L225" s="124"/>
      <c r="M225" s="83"/>
      <c r="N225" s="86"/>
      <c r="O225" s="86"/>
    </row>
    <row r="226" customFormat="false" ht="12.75" hidden="false" customHeight="true" outlineLevel="0" collapsed="false">
      <c r="A226" s="53"/>
      <c r="B226" s="53"/>
      <c r="C226" s="86"/>
      <c r="D226" s="86"/>
      <c r="E226" s="83"/>
      <c r="F226" s="83"/>
      <c r="G226" s="83"/>
      <c r="H226" s="83"/>
      <c r="I226" s="124"/>
      <c r="J226" s="124"/>
      <c r="K226" s="124"/>
      <c r="L226" s="124"/>
      <c r="M226" s="83"/>
      <c r="N226" s="86"/>
      <c r="O226" s="86"/>
    </row>
    <row r="227" customFormat="false" ht="12.75" hidden="false" customHeight="true" outlineLevel="0" collapsed="false">
      <c r="A227" s="53"/>
      <c r="B227" s="53"/>
      <c r="C227" s="86"/>
      <c r="D227" s="86"/>
      <c r="E227" s="83"/>
      <c r="F227" s="83"/>
      <c r="G227" s="83"/>
      <c r="H227" s="83"/>
      <c r="I227" s="124"/>
      <c r="J227" s="124"/>
      <c r="K227" s="124"/>
      <c r="L227" s="124"/>
      <c r="M227" s="83"/>
      <c r="N227" s="86"/>
      <c r="O227" s="86"/>
    </row>
    <row r="228" customFormat="false" ht="12.75" hidden="false" customHeight="true" outlineLevel="0" collapsed="false">
      <c r="A228" s="53"/>
      <c r="B228" s="53"/>
      <c r="C228" s="86"/>
      <c r="D228" s="86"/>
      <c r="E228" s="83"/>
      <c r="F228" s="83"/>
      <c r="G228" s="83"/>
      <c r="H228" s="83"/>
      <c r="I228" s="124"/>
      <c r="J228" s="124"/>
      <c r="K228" s="124"/>
      <c r="L228" s="124"/>
      <c r="M228" s="83"/>
      <c r="N228" s="86"/>
      <c r="O228" s="86"/>
    </row>
    <row r="229" customFormat="false" ht="12.75" hidden="false" customHeight="true" outlineLevel="0" collapsed="false">
      <c r="A229" s="53"/>
      <c r="B229" s="53"/>
      <c r="C229" s="86"/>
      <c r="D229" s="86"/>
      <c r="E229" s="83"/>
      <c r="F229" s="83"/>
      <c r="G229" s="83"/>
      <c r="H229" s="83"/>
      <c r="I229" s="124"/>
      <c r="J229" s="124"/>
      <c r="K229" s="124"/>
      <c r="L229" s="124"/>
      <c r="M229" s="83"/>
      <c r="N229" s="86"/>
      <c r="O229" s="86"/>
    </row>
    <row r="230" customFormat="false" ht="12.75" hidden="false" customHeight="true" outlineLevel="0" collapsed="false">
      <c r="A230" s="53"/>
      <c r="B230" s="53"/>
      <c r="C230" s="86"/>
      <c r="D230" s="86"/>
      <c r="E230" s="83"/>
      <c r="F230" s="83"/>
      <c r="G230" s="83"/>
      <c r="H230" s="83"/>
      <c r="I230" s="124"/>
      <c r="J230" s="124"/>
      <c r="K230" s="124"/>
      <c r="L230" s="124"/>
      <c r="M230" s="83"/>
      <c r="N230" s="86"/>
      <c r="O230" s="86"/>
    </row>
    <row r="231" customFormat="false" ht="12.75" hidden="false" customHeight="true" outlineLevel="0" collapsed="false">
      <c r="A231" s="53"/>
      <c r="B231" s="53"/>
      <c r="C231" s="86"/>
      <c r="D231" s="86"/>
      <c r="E231" s="83"/>
      <c r="F231" s="83"/>
      <c r="G231" s="83"/>
      <c r="H231" s="83"/>
      <c r="I231" s="124"/>
      <c r="J231" s="124"/>
      <c r="K231" s="124"/>
      <c r="L231" s="124"/>
      <c r="M231" s="83"/>
      <c r="N231" s="86"/>
      <c r="O231" s="86"/>
    </row>
    <row r="232" customFormat="false" ht="12.75" hidden="false" customHeight="true" outlineLevel="0" collapsed="false">
      <c r="A232" s="53"/>
      <c r="B232" s="53"/>
      <c r="C232" s="86"/>
      <c r="D232" s="86"/>
      <c r="E232" s="83"/>
      <c r="F232" s="83"/>
      <c r="G232" s="83"/>
      <c r="H232" s="83"/>
      <c r="I232" s="124"/>
      <c r="J232" s="124"/>
      <c r="K232" s="124"/>
      <c r="L232" s="124"/>
      <c r="M232" s="83"/>
      <c r="N232" s="86"/>
      <c r="O232" s="86"/>
    </row>
    <row r="233" customFormat="false" ht="12.75" hidden="false" customHeight="true" outlineLevel="0" collapsed="false">
      <c r="A233" s="53"/>
      <c r="B233" s="53"/>
      <c r="C233" s="86"/>
      <c r="D233" s="86"/>
      <c r="E233" s="83"/>
      <c r="F233" s="83"/>
      <c r="G233" s="83"/>
      <c r="H233" s="83"/>
      <c r="I233" s="124"/>
      <c r="J233" s="124"/>
      <c r="K233" s="124"/>
      <c r="L233" s="124"/>
      <c r="M233" s="83"/>
      <c r="N233" s="86"/>
      <c r="O233" s="86"/>
    </row>
    <row r="234" customFormat="false" ht="12.75" hidden="false" customHeight="true" outlineLevel="0" collapsed="false">
      <c r="A234" s="53"/>
      <c r="B234" s="53"/>
      <c r="C234" s="86"/>
      <c r="D234" s="86"/>
      <c r="E234" s="83"/>
      <c r="F234" s="83"/>
      <c r="G234" s="83"/>
      <c r="H234" s="83"/>
      <c r="I234" s="124"/>
      <c r="J234" s="124"/>
      <c r="K234" s="124"/>
      <c r="L234" s="124"/>
      <c r="M234" s="83"/>
      <c r="N234" s="86"/>
      <c r="O234" s="86"/>
    </row>
    <row r="235" customFormat="false" ht="12.75" hidden="false" customHeight="true" outlineLevel="0" collapsed="false">
      <c r="A235" s="53"/>
      <c r="B235" s="53"/>
      <c r="C235" s="86"/>
      <c r="D235" s="86"/>
      <c r="E235" s="83"/>
      <c r="F235" s="83"/>
      <c r="G235" s="83"/>
      <c r="H235" s="83"/>
      <c r="I235" s="124"/>
      <c r="J235" s="124"/>
      <c r="K235" s="124"/>
      <c r="L235" s="124"/>
      <c r="M235" s="83"/>
      <c r="N235" s="86"/>
      <c r="O235" s="86"/>
    </row>
    <row r="236" customFormat="false" ht="12.75" hidden="false" customHeight="true" outlineLevel="0" collapsed="false">
      <c r="A236" s="53"/>
      <c r="B236" s="53"/>
      <c r="C236" s="86"/>
      <c r="D236" s="86"/>
      <c r="E236" s="83"/>
      <c r="F236" s="83"/>
      <c r="G236" s="83"/>
      <c r="H236" s="83"/>
      <c r="I236" s="124"/>
      <c r="J236" s="124"/>
      <c r="K236" s="124"/>
      <c r="L236" s="124"/>
      <c r="M236" s="83"/>
      <c r="N236" s="86"/>
      <c r="O236" s="86"/>
    </row>
    <row r="237" customFormat="false" ht="12.75" hidden="false" customHeight="true" outlineLevel="0" collapsed="false">
      <c r="A237" s="53"/>
      <c r="B237" s="53"/>
      <c r="C237" s="86"/>
      <c r="D237" s="86"/>
      <c r="E237" s="83"/>
      <c r="F237" s="83"/>
      <c r="G237" s="83"/>
      <c r="H237" s="83"/>
      <c r="I237" s="124"/>
      <c r="J237" s="124"/>
      <c r="K237" s="124"/>
      <c r="L237" s="124"/>
      <c r="M237" s="83"/>
      <c r="N237" s="86"/>
      <c r="O237" s="86"/>
    </row>
    <row r="238" customFormat="false" ht="12.75" hidden="false" customHeight="true" outlineLevel="0" collapsed="false">
      <c r="A238" s="53"/>
      <c r="B238" s="53"/>
      <c r="C238" s="86"/>
      <c r="D238" s="86"/>
      <c r="E238" s="83"/>
      <c r="F238" s="83"/>
      <c r="G238" s="83"/>
      <c r="H238" s="83"/>
      <c r="I238" s="124"/>
      <c r="J238" s="124"/>
      <c r="K238" s="124"/>
      <c r="L238" s="124"/>
      <c r="M238" s="83"/>
      <c r="N238" s="86"/>
      <c r="O238" s="86"/>
    </row>
    <row r="239" customFormat="false" ht="12.75" hidden="false" customHeight="true" outlineLevel="0" collapsed="false">
      <c r="A239" s="53"/>
      <c r="B239" s="53"/>
      <c r="C239" s="86"/>
      <c r="D239" s="86"/>
      <c r="E239" s="83"/>
      <c r="F239" s="83"/>
      <c r="G239" s="83"/>
      <c r="H239" s="83"/>
      <c r="I239" s="124"/>
      <c r="J239" s="124"/>
      <c r="K239" s="124"/>
      <c r="L239" s="124"/>
      <c r="M239" s="83"/>
      <c r="N239" s="86"/>
      <c r="O239" s="86"/>
    </row>
    <row r="240" customFormat="false" ht="12.75" hidden="false" customHeight="true" outlineLevel="0" collapsed="false">
      <c r="A240" s="53"/>
      <c r="B240" s="53"/>
      <c r="C240" s="86"/>
      <c r="D240" s="86"/>
      <c r="E240" s="83"/>
      <c r="F240" s="83"/>
      <c r="G240" s="83"/>
      <c r="H240" s="83"/>
      <c r="I240" s="124"/>
      <c r="J240" s="124"/>
      <c r="K240" s="124"/>
      <c r="L240" s="124"/>
      <c r="M240" s="83"/>
      <c r="N240" s="86"/>
      <c r="O240" s="86"/>
    </row>
    <row r="241" customFormat="false" ht="12.75" hidden="false" customHeight="true" outlineLevel="0" collapsed="false">
      <c r="A241" s="53"/>
      <c r="B241" s="53"/>
      <c r="C241" s="86"/>
      <c r="D241" s="86"/>
      <c r="E241" s="83"/>
      <c r="F241" s="83"/>
      <c r="G241" s="83"/>
      <c r="H241" s="83"/>
      <c r="I241" s="124"/>
      <c r="J241" s="124"/>
      <c r="K241" s="124"/>
      <c r="L241" s="124"/>
      <c r="M241" s="83"/>
      <c r="N241" s="86"/>
      <c r="O241" s="86"/>
    </row>
    <row r="242" customFormat="false" ht="12.75" hidden="false" customHeight="true" outlineLevel="0" collapsed="false">
      <c r="A242" s="53"/>
      <c r="B242" s="53"/>
      <c r="C242" s="86"/>
      <c r="D242" s="86"/>
      <c r="E242" s="83"/>
      <c r="F242" s="83"/>
      <c r="G242" s="83"/>
      <c r="H242" s="83"/>
      <c r="I242" s="124"/>
      <c r="J242" s="124"/>
      <c r="K242" s="124"/>
      <c r="L242" s="124"/>
      <c r="M242" s="83"/>
      <c r="N242" s="86"/>
      <c r="O242" s="86"/>
    </row>
    <row r="243" customFormat="false" ht="12.75" hidden="false" customHeight="true" outlineLevel="0" collapsed="false">
      <c r="A243" s="53"/>
      <c r="B243" s="53"/>
      <c r="C243" s="86"/>
      <c r="D243" s="86"/>
      <c r="E243" s="83"/>
      <c r="F243" s="83"/>
      <c r="G243" s="83"/>
      <c r="H243" s="83"/>
      <c r="I243" s="124"/>
      <c r="J243" s="124"/>
      <c r="K243" s="124"/>
      <c r="L243" s="124"/>
      <c r="M243" s="83"/>
      <c r="N243" s="86"/>
      <c r="O243" s="86"/>
    </row>
    <row r="244" customFormat="false" ht="12.75" hidden="false" customHeight="true" outlineLevel="0" collapsed="false">
      <c r="A244" s="53"/>
      <c r="B244" s="53"/>
      <c r="C244" s="86"/>
      <c r="D244" s="86"/>
      <c r="E244" s="83"/>
      <c r="F244" s="83"/>
      <c r="G244" s="83"/>
      <c r="H244" s="83"/>
      <c r="I244" s="124"/>
      <c r="J244" s="124"/>
      <c r="K244" s="124"/>
      <c r="L244" s="124"/>
      <c r="M244" s="83"/>
      <c r="N244" s="86"/>
      <c r="O244" s="86"/>
    </row>
    <row r="245" customFormat="false" ht="12.75" hidden="false" customHeight="true" outlineLevel="0" collapsed="false">
      <c r="A245" s="53"/>
      <c r="B245" s="53"/>
      <c r="C245" s="86"/>
      <c r="D245" s="86"/>
      <c r="E245" s="83"/>
      <c r="F245" s="83"/>
      <c r="G245" s="83"/>
      <c r="H245" s="83"/>
      <c r="I245" s="124"/>
      <c r="J245" s="124"/>
      <c r="K245" s="124"/>
      <c r="L245" s="124"/>
      <c r="M245" s="83"/>
      <c r="N245" s="86"/>
      <c r="O245" s="86"/>
    </row>
    <row r="246" customFormat="false" ht="12.75" hidden="false" customHeight="true" outlineLevel="0" collapsed="false">
      <c r="A246" s="53"/>
      <c r="B246" s="53"/>
      <c r="C246" s="86"/>
      <c r="D246" s="86"/>
      <c r="E246" s="83"/>
      <c r="F246" s="83"/>
      <c r="G246" s="83"/>
      <c r="H246" s="83"/>
      <c r="I246" s="124"/>
      <c r="J246" s="124"/>
      <c r="K246" s="124"/>
      <c r="L246" s="124"/>
      <c r="M246" s="83"/>
      <c r="N246" s="86"/>
      <c r="O246" s="86"/>
    </row>
    <row r="247" customFormat="false" ht="12.75" hidden="false" customHeight="true" outlineLevel="0" collapsed="false">
      <c r="A247" s="53"/>
      <c r="B247" s="53"/>
      <c r="C247" s="86"/>
      <c r="D247" s="86"/>
      <c r="E247" s="83"/>
      <c r="F247" s="83"/>
      <c r="G247" s="83"/>
      <c r="H247" s="83"/>
      <c r="I247" s="124"/>
      <c r="J247" s="124"/>
      <c r="K247" s="124"/>
      <c r="L247" s="124"/>
      <c r="M247" s="83"/>
      <c r="N247" s="86"/>
      <c r="O247" s="86"/>
    </row>
    <row r="248" customFormat="false" ht="12.75" hidden="false" customHeight="true" outlineLevel="0" collapsed="false">
      <c r="A248" s="53"/>
      <c r="B248" s="53"/>
      <c r="C248" s="86"/>
      <c r="D248" s="86"/>
      <c r="E248" s="83"/>
      <c r="F248" s="83"/>
      <c r="G248" s="83"/>
      <c r="H248" s="83"/>
      <c r="I248" s="124"/>
      <c r="J248" s="124"/>
      <c r="K248" s="124"/>
      <c r="L248" s="124"/>
      <c r="M248" s="83"/>
      <c r="N248" s="86"/>
      <c r="O248" s="86"/>
    </row>
    <row r="249" customFormat="false" ht="12.75" hidden="false" customHeight="true" outlineLevel="0" collapsed="false">
      <c r="A249" s="53"/>
      <c r="B249" s="53"/>
      <c r="C249" s="86"/>
      <c r="D249" s="86"/>
      <c r="E249" s="83"/>
      <c r="F249" s="83"/>
      <c r="G249" s="83"/>
      <c r="H249" s="83"/>
      <c r="I249" s="124"/>
      <c r="J249" s="124"/>
      <c r="K249" s="124"/>
      <c r="L249" s="124"/>
      <c r="M249" s="83"/>
      <c r="N249" s="86"/>
      <c r="O249" s="86"/>
    </row>
    <row r="250" customFormat="false" ht="12.75" hidden="false" customHeight="true" outlineLevel="0" collapsed="false">
      <c r="A250" s="53"/>
      <c r="B250" s="53"/>
      <c r="C250" s="86"/>
      <c r="D250" s="86"/>
      <c r="E250" s="83"/>
      <c r="F250" s="83"/>
      <c r="G250" s="83"/>
      <c r="H250" s="83"/>
      <c r="I250" s="124"/>
      <c r="J250" s="124"/>
      <c r="K250" s="124"/>
      <c r="L250" s="124"/>
      <c r="M250" s="83"/>
      <c r="N250" s="86"/>
      <c r="O250" s="86"/>
    </row>
    <row r="251" customFormat="false" ht="12.75" hidden="false" customHeight="true" outlineLevel="0" collapsed="false">
      <c r="A251" s="53"/>
      <c r="B251" s="53"/>
      <c r="C251" s="86"/>
      <c r="D251" s="86"/>
      <c r="E251" s="83"/>
      <c r="F251" s="83"/>
      <c r="G251" s="83"/>
      <c r="H251" s="83"/>
      <c r="I251" s="124"/>
      <c r="J251" s="124"/>
      <c r="K251" s="124"/>
      <c r="L251" s="124"/>
      <c r="M251" s="83"/>
      <c r="N251" s="86"/>
      <c r="O251" s="86"/>
    </row>
    <row r="252" customFormat="false" ht="12.75" hidden="false" customHeight="true" outlineLevel="0" collapsed="false">
      <c r="A252" s="53"/>
      <c r="B252" s="53"/>
      <c r="C252" s="86"/>
      <c r="D252" s="86"/>
      <c r="E252" s="83"/>
      <c r="F252" s="83"/>
      <c r="G252" s="83"/>
      <c r="H252" s="83"/>
      <c r="I252" s="124"/>
      <c r="J252" s="124"/>
      <c r="K252" s="124"/>
      <c r="L252" s="124"/>
      <c r="M252" s="83"/>
      <c r="N252" s="86"/>
      <c r="O252" s="86"/>
    </row>
    <row r="253" customFormat="false" ht="12.75" hidden="false" customHeight="true" outlineLevel="0" collapsed="false">
      <c r="A253" s="53"/>
      <c r="B253" s="53"/>
      <c r="C253" s="86"/>
      <c r="D253" s="86"/>
      <c r="E253" s="83"/>
      <c r="F253" s="83"/>
      <c r="G253" s="83"/>
      <c r="H253" s="83"/>
      <c r="I253" s="124"/>
      <c r="J253" s="124"/>
      <c r="K253" s="124"/>
      <c r="L253" s="124"/>
      <c r="M253" s="83"/>
      <c r="N253" s="86"/>
      <c r="O253" s="86"/>
    </row>
    <row r="254" customFormat="false" ht="12.75" hidden="false" customHeight="true" outlineLevel="0" collapsed="false">
      <c r="A254" s="53"/>
      <c r="B254" s="53"/>
      <c r="C254" s="86"/>
      <c r="D254" s="86"/>
      <c r="E254" s="83"/>
      <c r="F254" s="83"/>
      <c r="G254" s="83"/>
      <c r="H254" s="83"/>
      <c r="I254" s="124"/>
      <c r="J254" s="124"/>
      <c r="K254" s="124"/>
      <c r="L254" s="124"/>
      <c r="M254" s="83"/>
      <c r="N254" s="86"/>
      <c r="O254" s="86"/>
    </row>
    <row r="255" customFormat="false" ht="12.75" hidden="false" customHeight="true" outlineLevel="0" collapsed="false">
      <c r="A255" s="53"/>
      <c r="B255" s="53"/>
      <c r="C255" s="86"/>
      <c r="D255" s="86"/>
      <c r="E255" s="83"/>
      <c r="F255" s="83"/>
      <c r="G255" s="83"/>
      <c r="H255" s="83"/>
      <c r="I255" s="124"/>
      <c r="J255" s="124"/>
      <c r="K255" s="124"/>
      <c r="L255" s="124"/>
      <c r="M255" s="83"/>
      <c r="N255" s="86"/>
      <c r="O255" s="86"/>
    </row>
    <row r="256" customFormat="false" ht="12.75" hidden="false" customHeight="true" outlineLevel="0" collapsed="false">
      <c r="A256" s="53"/>
      <c r="B256" s="53"/>
      <c r="C256" s="86"/>
      <c r="D256" s="86"/>
      <c r="E256" s="83"/>
      <c r="F256" s="83"/>
      <c r="G256" s="83"/>
      <c r="H256" s="83"/>
      <c r="I256" s="124"/>
      <c r="J256" s="124"/>
      <c r="K256" s="124"/>
      <c r="L256" s="124"/>
      <c r="M256" s="83"/>
      <c r="N256" s="86"/>
      <c r="O256" s="86"/>
    </row>
    <row r="257" customFormat="false" ht="12.75" hidden="false" customHeight="true" outlineLevel="0" collapsed="false">
      <c r="A257" s="53"/>
      <c r="B257" s="53"/>
      <c r="C257" s="86"/>
      <c r="D257" s="86"/>
      <c r="E257" s="83"/>
      <c r="F257" s="83"/>
      <c r="G257" s="83"/>
      <c r="H257" s="83"/>
      <c r="I257" s="124"/>
      <c r="J257" s="124"/>
      <c r="K257" s="124"/>
      <c r="L257" s="124"/>
      <c r="M257" s="83"/>
      <c r="N257" s="86"/>
      <c r="O257" s="86"/>
    </row>
    <row r="258" customFormat="false" ht="12.75" hidden="false" customHeight="true" outlineLevel="0" collapsed="false">
      <c r="A258" s="53"/>
      <c r="B258" s="53"/>
      <c r="C258" s="86"/>
      <c r="D258" s="86"/>
      <c r="E258" s="83"/>
      <c r="F258" s="83"/>
      <c r="G258" s="83"/>
      <c r="H258" s="83"/>
      <c r="I258" s="124"/>
      <c r="J258" s="124"/>
      <c r="K258" s="124"/>
      <c r="L258" s="124"/>
      <c r="M258" s="83"/>
      <c r="N258" s="86"/>
      <c r="O258" s="86"/>
    </row>
    <row r="259" customFormat="false" ht="12.75" hidden="false" customHeight="true" outlineLevel="0" collapsed="false">
      <c r="A259" s="53"/>
      <c r="B259" s="53"/>
      <c r="C259" s="86"/>
      <c r="D259" s="86"/>
      <c r="E259" s="83"/>
      <c r="F259" s="83"/>
      <c r="G259" s="83"/>
      <c r="H259" s="83"/>
      <c r="I259" s="124"/>
      <c r="J259" s="124"/>
      <c r="K259" s="124"/>
      <c r="L259" s="124"/>
      <c r="M259" s="83"/>
      <c r="N259" s="86"/>
      <c r="O259" s="86"/>
    </row>
    <row r="260" customFormat="false" ht="12.75" hidden="false" customHeight="true" outlineLevel="0" collapsed="false">
      <c r="A260" s="53"/>
      <c r="B260" s="53"/>
      <c r="C260" s="86"/>
      <c r="D260" s="86"/>
      <c r="E260" s="83"/>
      <c r="F260" s="83"/>
      <c r="G260" s="83"/>
      <c r="H260" s="83"/>
      <c r="I260" s="124"/>
      <c r="J260" s="124"/>
      <c r="K260" s="124"/>
      <c r="L260" s="124"/>
      <c r="M260" s="83"/>
      <c r="N260" s="86"/>
      <c r="O260" s="86"/>
    </row>
    <row r="261" customFormat="false" ht="12.75" hidden="false" customHeight="true" outlineLevel="0" collapsed="false">
      <c r="A261" s="53"/>
      <c r="B261" s="53"/>
      <c r="C261" s="86"/>
      <c r="D261" s="86"/>
      <c r="E261" s="83"/>
      <c r="F261" s="83"/>
      <c r="G261" s="83"/>
      <c r="H261" s="83"/>
      <c r="I261" s="124"/>
      <c r="J261" s="124"/>
      <c r="K261" s="124"/>
      <c r="L261" s="124"/>
      <c r="M261" s="83"/>
      <c r="N261" s="86"/>
      <c r="O261" s="86"/>
    </row>
    <row r="262" customFormat="false" ht="12.75" hidden="false" customHeight="true" outlineLevel="0" collapsed="false">
      <c r="A262" s="53"/>
      <c r="B262" s="53"/>
      <c r="C262" s="86"/>
      <c r="D262" s="86"/>
      <c r="E262" s="83"/>
      <c r="F262" s="83"/>
      <c r="G262" s="83"/>
      <c r="H262" s="83"/>
      <c r="I262" s="124"/>
      <c r="J262" s="124"/>
      <c r="K262" s="124"/>
      <c r="L262" s="124"/>
      <c r="M262" s="83"/>
      <c r="N262" s="86"/>
      <c r="O262" s="86"/>
    </row>
    <row r="263" customFormat="false" ht="12.75" hidden="false" customHeight="true" outlineLevel="0" collapsed="false">
      <c r="A263" s="53"/>
      <c r="B263" s="53"/>
      <c r="C263" s="86"/>
      <c r="D263" s="86"/>
      <c r="E263" s="83"/>
      <c r="F263" s="83"/>
      <c r="G263" s="83"/>
      <c r="H263" s="83"/>
      <c r="I263" s="124"/>
      <c r="J263" s="124"/>
      <c r="K263" s="124"/>
      <c r="L263" s="124"/>
      <c r="M263" s="83"/>
      <c r="N263" s="86"/>
      <c r="O263" s="86"/>
    </row>
    <row r="264" customFormat="false" ht="12.75" hidden="false" customHeight="true" outlineLevel="0" collapsed="false">
      <c r="A264" s="53"/>
      <c r="B264" s="53"/>
      <c r="C264" s="86"/>
      <c r="D264" s="86"/>
      <c r="E264" s="83"/>
      <c r="F264" s="83"/>
      <c r="G264" s="83"/>
      <c r="H264" s="83"/>
      <c r="I264" s="124"/>
      <c r="J264" s="124"/>
      <c r="K264" s="124"/>
      <c r="L264" s="124"/>
      <c r="M264" s="83"/>
      <c r="N264" s="86"/>
      <c r="O264" s="86"/>
    </row>
    <row r="265" customFormat="false" ht="12.75" hidden="false" customHeight="true" outlineLevel="0" collapsed="false">
      <c r="A265" s="53"/>
      <c r="B265" s="53"/>
      <c r="C265" s="86"/>
      <c r="D265" s="86"/>
      <c r="E265" s="83"/>
      <c r="F265" s="83"/>
      <c r="G265" s="83"/>
      <c r="H265" s="83"/>
      <c r="I265" s="124"/>
      <c r="J265" s="124"/>
      <c r="K265" s="124"/>
      <c r="L265" s="124"/>
      <c r="M265" s="83"/>
      <c r="N265" s="86"/>
      <c r="O265" s="86"/>
    </row>
    <row r="266" customFormat="false" ht="12.75" hidden="false" customHeight="true" outlineLevel="0" collapsed="false">
      <c r="A266" s="53"/>
      <c r="B266" s="53"/>
      <c r="C266" s="86"/>
      <c r="D266" s="86"/>
      <c r="E266" s="83"/>
      <c r="F266" s="83"/>
      <c r="G266" s="83"/>
      <c r="H266" s="83"/>
      <c r="I266" s="124"/>
      <c r="J266" s="124"/>
      <c r="K266" s="124"/>
      <c r="L266" s="124"/>
      <c r="M266" s="83"/>
      <c r="N266" s="86"/>
      <c r="O266" s="86"/>
    </row>
    <row r="267" customFormat="false" ht="12.75" hidden="false" customHeight="true" outlineLevel="0" collapsed="false">
      <c r="A267" s="53"/>
      <c r="B267" s="53"/>
      <c r="C267" s="86"/>
      <c r="D267" s="86"/>
      <c r="E267" s="83"/>
      <c r="F267" s="83"/>
      <c r="G267" s="83"/>
      <c r="H267" s="83"/>
      <c r="I267" s="124"/>
      <c r="J267" s="124"/>
      <c r="K267" s="124"/>
      <c r="L267" s="124"/>
      <c r="M267" s="83"/>
      <c r="N267" s="86"/>
      <c r="O267" s="86"/>
    </row>
    <row r="268" customFormat="false" ht="12.75" hidden="false" customHeight="true" outlineLevel="0" collapsed="false">
      <c r="A268" s="53"/>
      <c r="B268" s="53"/>
      <c r="C268" s="86"/>
      <c r="D268" s="86"/>
      <c r="E268" s="83"/>
      <c r="F268" s="83"/>
      <c r="G268" s="83"/>
      <c r="H268" s="83"/>
      <c r="I268" s="124"/>
      <c r="J268" s="124"/>
      <c r="K268" s="124"/>
      <c r="L268" s="124"/>
      <c r="M268" s="83"/>
      <c r="N268" s="86"/>
      <c r="O268" s="86"/>
    </row>
    <row r="269" customFormat="false" ht="12.75" hidden="false" customHeight="true" outlineLevel="0" collapsed="false">
      <c r="A269" s="53"/>
      <c r="B269" s="53"/>
      <c r="C269" s="86"/>
      <c r="D269" s="86"/>
      <c r="E269" s="83"/>
      <c r="F269" s="83"/>
      <c r="G269" s="83"/>
      <c r="H269" s="83"/>
      <c r="I269" s="124"/>
      <c r="J269" s="124"/>
      <c r="K269" s="124"/>
      <c r="L269" s="124"/>
      <c r="M269" s="83"/>
      <c r="N269" s="86"/>
      <c r="O269" s="86"/>
    </row>
    <row r="270" customFormat="false" ht="12.75" hidden="false" customHeight="true" outlineLevel="0" collapsed="false">
      <c r="A270" s="53"/>
      <c r="B270" s="53"/>
      <c r="C270" s="86"/>
      <c r="D270" s="86"/>
      <c r="E270" s="83"/>
      <c r="F270" s="83"/>
      <c r="G270" s="83"/>
      <c r="H270" s="83"/>
      <c r="I270" s="124"/>
      <c r="J270" s="124"/>
      <c r="K270" s="124"/>
      <c r="L270" s="124"/>
      <c r="M270" s="83"/>
      <c r="N270" s="86"/>
      <c r="O270" s="86"/>
    </row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38">
    <mergeCell ref="A1:O3"/>
    <mergeCell ref="A4:O4"/>
    <mergeCell ref="A5:O5"/>
    <mergeCell ref="A6:O6"/>
    <mergeCell ref="A7:O7"/>
    <mergeCell ref="A8:O8"/>
    <mergeCell ref="A9:A10"/>
    <mergeCell ref="B9:B10"/>
    <mergeCell ref="C9:C10"/>
    <mergeCell ref="D9:D10"/>
    <mergeCell ref="E9:E10"/>
    <mergeCell ref="F9:G9"/>
    <mergeCell ref="H9:I9"/>
    <mergeCell ref="J9:K9"/>
    <mergeCell ref="L9:M9"/>
    <mergeCell ref="N9:O9"/>
    <mergeCell ref="N10:O10"/>
    <mergeCell ref="B11:L11"/>
    <mergeCell ref="B12:L12"/>
    <mergeCell ref="B16:L16"/>
    <mergeCell ref="B25:L25"/>
    <mergeCell ref="B28:L28"/>
    <mergeCell ref="B29:L29"/>
    <mergeCell ref="N30:O30"/>
    <mergeCell ref="B35:L35"/>
    <mergeCell ref="B43:L43"/>
    <mergeCell ref="B48:L48"/>
    <mergeCell ref="B49:L49"/>
    <mergeCell ref="L55:N55"/>
    <mergeCell ref="L60:M60"/>
    <mergeCell ref="L61:M61"/>
    <mergeCell ref="L63:M63"/>
    <mergeCell ref="L64:M64"/>
    <mergeCell ref="L65:M65"/>
    <mergeCell ref="J67:K67"/>
    <mergeCell ref="J68:L68"/>
    <mergeCell ref="J69:L69"/>
    <mergeCell ref="J70:L70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Z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14.63"/>
    <col collapsed="false" customWidth="true" hidden="false" outlineLevel="0" max="2" min="2" style="0" width="14.88"/>
    <col collapsed="false" customWidth="true" hidden="false" outlineLevel="0" max="3" min="3" style="0" width="51"/>
    <col collapsed="false" customWidth="true" hidden="false" outlineLevel="0" max="4" min="4" style="0" width="8"/>
    <col collapsed="false" customWidth="true" hidden="false" outlineLevel="0" max="5" min="5" style="0" width="12.38"/>
    <col collapsed="false" customWidth="true" hidden="false" outlineLevel="0" max="6" min="6" style="0" width="10.13"/>
    <col collapsed="false" customWidth="true" hidden="false" outlineLevel="0" max="7" min="7" style="0" width="13.88"/>
    <col collapsed="false" customWidth="true" hidden="false" outlineLevel="0" max="11" min="8" style="0" width="9.13"/>
    <col collapsed="false" customWidth="true" hidden="false" outlineLevel="0" max="12" min="12" style="0" width="10.51"/>
    <col collapsed="false" customWidth="true" hidden="false" outlineLevel="0" max="14" min="13" style="0" width="14.63"/>
    <col collapsed="false" customWidth="true" hidden="false" outlineLevel="0" max="15" min="15" style="0" width="51"/>
    <col collapsed="false" customWidth="true" hidden="false" outlineLevel="0" max="26" min="16" style="0" width="8"/>
  </cols>
  <sheetData>
    <row r="1" customFormat="false" ht="12.75" hidden="false" customHeight="true" outlineLevel="0" collapsed="false"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</row>
    <row r="2" customFormat="false" ht="12.75" hidden="false" customHeight="true" outlineLevel="0" collapsed="false">
      <c r="A2" s="134" t="s">
        <v>136</v>
      </c>
      <c r="B2" s="134"/>
      <c r="C2" s="134"/>
      <c r="D2" s="134"/>
      <c r="E2" s="134"/>
      <c r="F2" s="134"/>
      <c r="G2" s="134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</row>
    <row r="3" customFormat="false" ht="12.75" hidden="false" customHeight="true" outlineLevel="0" collapsed="false">
      <c r="A3" s="134"/>
      <c r="B3" s="134"/>
      <c r="C3" s="134"/>
      <c r="D3" s="134"/>
      <c r="E3" s="134"/>
      <c r="F3" s="134"/>
      <c r="G3" s="134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</row>
    <row r="4" customFormat="false" ht="12.75" hidden="false" customHeight="true" outlineLevel="0" collapsed="false">
      <c r="A4" s="135"/>
      <c r="B4" s="135"/>
      <c r="C4" s="135"/>
      <c r="D4" s="135"/>
      <c r="E4" s="135"/>
      <c r="F4" s="135"/>
      <c r="G4" s="135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</row>
    <row r="5" customFormat="false" ht="12.75" hidden="false" customHeight="true" outlineLevel="0" collapsed="false">
      <c r="A5" s="136" t="s">
        <v>137</v>
      </c>
      <c r="B5" s="137"/>
      <c r="C5" s="137"/>
      <c r="D5" s="137"/>
      <c r="E5" s="137"/>
      <c r="F5" s="137"/>
      <c r="G5" s="137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</row>
    <row r="6" customFormat="false" ht="12.75" hidden="false" customHeight="true" outlineLevel="0" collapsed="false"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</row>
    <row r="7" customFormat="false" ht="26.25" hidden="false" customHeight="true" outlineLevel="0" collapsed="false">
      <c r="A7" s="138" t="s">
        <v>138</v>
      </c>
      <c r="B7" s="138"/>
      <c r="C7" s="139" t="s">
        <v>24</v>
      </c>
      <c r="D7" s="140" t="s">
        <v>139</v>
      </c>
      <c r="E7" s="141" t="s">
        <v>140</v>
      </c>
      <c r="F7" s="141"/>
      <c r="G7" s="141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</row>
    <row r="8" customFormat="false" ht="12.75" hidden="false" customHeight="true" outlineLevel="0" collapsed="false">
      <c r="A8" s="29" t="s">
        <v>141</v>
      </c>
      <c r="B8" s="56" t="n">
        <v>88316</v>
      </c>
      <c r="C8" s="27" t="s">
        <v>142</v>
      </c>
      <c r="D8" s="27" t="s">
        <v>143</v>
      </c>
      <c r="E8" s="27" t="n">
        <v>0.5</v>
      </c>
      <c r="F8" s="142" t="n">
        <v>22.66</v>
      </c>
      <c r="G8" s="142" t="n">
        <f aca="false">TRUNC(F8*E8,2)</f>
        <v>11.33</v>
      </c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</row>
    <row r="9" customFormat="false" ht="21" hidden="false" customHeight="true" outlineLevel="0" collapsed="false">
      <c r="A9" s="61" t="s">
        <v>144</v>
      </c>
      <c r="B9" s="143" t="s">
        <v>145</v>
      </c>
      <c r="C9" s="144" t="s">
        <v>146</v>
      </c>
      <c r="D9" s="145" t="s">
        <v>147</v>
      </c>
      <c r="E9" s="145" t="n">
        <v>1</v>
      </c>
      <c r="F9" s="146" t="n">
        <v>87.53</v>
      </c>
      <c r="G9" s="142" t="n">
        <f aca="false">TRUNC(F9*E9,2)</f>
        <v>87.53</v>
      </c>
      <c r="H9" s="53"/>
      <c r="I9" s="5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customFormat="false" ht="12.75" hidden="false" customHeight="true" outlineLevel="0" collapsed="false">
      <c r="A10" s="109"/>
      <c r="B10" s="112"/>
      <c r="C10" s="147" t="s">
        <v>148</v>
      </c>
      <c r="D10" s="10"/>
      <c r="E10" s="148" t="n">
        <f aca="false">100%-E11</f>
        <v>0.9091</v>
      </c>
      <c r="F10" s="149" t="s">
        <v>149</v>
      </c>
      <c r="G10" s="146" t="n">
        <f aca="false">ROUND(G12*E10,2)</f>
        <v>89.87</v>
      </c>
      <c r="H10" s="53"/>
      <c r="I10" s="5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customFormat="false" ht="12.75" hidden="false" customHeight="true" outlineLevel="0" collapsed="false">
      <c r="A11" s="109"/>
      <c r="B11" s="112"/>
      <c r="C11" s="147"/>
      <c r="D11" s="10"/>
      <c r="E11" s="148" t="n">
        <v>0.0909</v>
      </c>
      <c r="F11" s="149" t="s">
        <v>150</v>
      </c>
      <c r="G11" s="146" t="n">
        <f aca="false">ROUND(G12*E11,2)</f>
        <v>8.99</v>
      </c>
      <c r="H11" s="53"/>
      <c r="I11" s="5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customFormat="false" ht="12.75" hidden="false" customHeight="true" outlineLevel="0" collapsed="false">
      <c r="A12" s="10"/>
      <c r="B12" s="10"/>
      <c r="C12" s="10"/>
      <c r="D12" s="10"/>
      <c r="E12" s="10"/>
      <c r="F12" s="10"/>
      <c r="G12" s="142" t="n">
        <f aca="false">ROUND(SUM(G8:G9),2)</f>
        <v>98.86</v>
      </c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customFormat="false" ht="12.75" hidden="false" customHeight="true" outlineLevel="0" collapsed="false">
      <c r="A13" s="10"/>
      <c r="B13" s="10"/>
      <c r="C13" s="10"/>
      <c r="D13" s="10"/>
      <c r="E13" s="10"/>
      <c r="F13" s="10"/>
      <c r="G13" s="98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</row>
    <row r="14" customFormat="false" ht="29.25" hidden="false" customHeight="true" outlineLevel="0" collapsed="false">
      <c r="A14" s="138" t="s">
        <v>151</v>
      </c>
      <c r="B14" s="138"/>
      <c r="C14" s="139" t="s">
        <v>30</v>
      </c>
      <c r="D14" s="140" t="s">
        <v>152</v>
      </c>
      <c r="E14" s="141" t="s">
        <v>153</v>
      </c>
      <c r="F14" s="141"/>
      <c r="G14" s="141"/>
      <c r="H14" s="53"/>
      <c r="I14" s="53"/>
      <c r="J14" s="53"/>
      <c r="K14" s="53"/>
      <c r="L14" s="53"/>
      <c r="M14" s="53"/>
      <c r="N14" s="53"/>
      <c r="O14" s="53"/>
      <c r="P14" s="53"/>
      <c r="Q14" s="53"/>
      <c r="R14" s="53"/>
      <c r="S14" s="53"/>
      <c r="T14" s="53"/>
      <c r="U14" s="53"/>
      <c r="V14" s="53"/>
      <c r="W14" s="53"/>
      <c r="X14" s="53"/>
      <c r="Y14" s="53"/>
      <c r="Z14" s="53"/>
    </row>
    <row r="15" customFormat="false" ht="30.75" hidden="false" customHeight="true" outlineLevel="0" collapsed="false">
      <c r="A15" s="150" t="s">
        <v>141</v>
      </c>
      <c r="B15" s="151" t="s">
        <v>154</v>
      </c>
      <c r="C15" s="152" t="s">
        <v>155</v>
      </c>
      <c r="D15" s="153" t="s">
        <v>156</v>
      </c>
      <c r="E15" s="153" t="n">
        <v>1</v>
      </c>
      <c r="F15" s="154" t="n">
        <v>73</v>
      </c>
      <c r="G15" s="154" t="n">
        <f aca="false">TRUNC(F15*E15,2)</f>
        <v>73</v>
      </c>
      <c r="H15" s="53"/>
      <c r="I15" s="53"/>
      <c r="J15" s="53"/>
      <c r="K15" s="53"/>
      <c r="L15" s="155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</row>
    <row r="16" customFormat="false" ht="12.75" hidden="false" customHeight="true" outlineLevel="0" collapsed="false">
      <c r="A16" s="29" t="s">
        <v>141</v>
      </c>
      <c r="B16" s="56" t="n">
        <v>88316</v>
      </c>
      <c r="C16" s="27" t="s">
        <v>142</v>
      </c>
      <c r="D16" s="27" t="s">
        <v>143</v>
      </c>
      <c r="E16" s="27" t="n">
        <v>0.7</v>
      </c>
      <c r="F16" s="142" t="n">
        <v>22.66</v>
      </c>
      <c r="G16" s="142" t="n">
        <f aca="false">TRUNC(F16*E16,2)</f>
        <v>15.86</v>
      </c>
      <c r="H16" s="53"/>
      <c r="I16" s="53"/>
      <c r="J16" s="53"/>
      <c r="K16" s="53"/>
      <c r="L16" s="53"/>
      <c r="M16" s="53"/>
      <c r="N16" s="156"/>
      <c r="O16" s="53"/>
      <c r="P16" s="53"/>
      <c r="Q16" s="53"/>
      <c r="R16" s="53"/>
      <c r="S16" s="53"/>
      <c r="T16" s="53"/>
      <c r="U16" s="53"/>
      <c r="V16" s="53"/>
      <c r="W16" s="53"/>
      <c r="X16" s="53"/>
      <c r="Y16" s="53"/>
      <c r="Z16" s="53"/>
    </row>
    <row r="17" customFormat="false" ht="12.75" hidden="false" customHeight="true" outlineLevel="0" collapsed="false">
      <c r="A17" s="109"/>
      <c r="B17" s="112"/>
      <c r="C17" s="10"/>
      <c r="D17" s="10"/>
      <c r="E17" s="148" t="n">
        <f aca="false">100%-E18</f>
        <v>0.8592</v>
      </c>
      <c r="F17" s="149" t="s">
        <v>149</v>
      </c>
      <c r="G17" s="146" t="n">
        <f aca="false">ROUND(G19*E17,2)</f>
        <v>76.35</v>
      </c>
      <c r="H17" s="53"/>
      <c r="I17" s="53"/>
      <c r="J17" s="53"/>
      <c r="K17" s="53"/>
      <c r="L17" s="53"/>
      <c r="M17" s="53"/>
      <c r="N17" s="53"/>
      <c r="O17" s="53"/>
      <c r="P17" s="53"/>
      <c r="Q17" s="53"/>
      <c r="R17" s="53"/>
      <c r="S17" s="53"/>
      <c r="T17" s="53"/>
      <c r="U17" s="53"/>
      <c r="V17" s="53"/>
      <c r="W17" s="53"/>
      <c r="X17" s="53"/>
      <c r="Y17" s="53"/>
      <c r="Z17" s="53"/>
    </row>
    <row r="18" customFormat="false" ht="12.75" hidden="false" customHeight="true" outlineLevel="0" collapsed="false">
      <c r="A18" s="109"/>
      <c r="B18" s="112"/>
      <c r="C18" s="147"/>
      <c r="D18" s="10"/>
      <c r="E18" s="148" t="n">
        <v>0.1408</v>
      </c>
      <c r="F18" s="149" t="s">
        <v>150</v>
      </c>
      <c r="G18" s="146" t="n">
        <f aca="false">ROUND(G19*E18,2)</f>
        <v>12.51</v>
      </c>
      <c r="H18" s="53"/>
      <c r="I18" s="53"/>
      <c r="J18" s="53"/>
      <c r="K18" s="53"/>
      <c r="L18" s="53"/>
      <c r="M18" s="53"/>
      <c r="N18" s="53"/>
      <c r="O18" s="53"/>
      <c r="P18" s="53"/>
      <c r="Q18" s="53"/>
      <c r="R18" s="53"/>
      <c r="S18" s="53"/>
      <c r="T18" s="53"/>
      <c r="U18" s="53"/>
      <c r="V18" s="53"/>
      <c r="W18" s="53"/>
      <c r="X18" s="53"/>
      <c r="Y18" s="53"/>
      <c r="Z18" s="53"/>
    </row>
    <row r="19" customFormat="false" ht="12.75" hidden="false" customHeight="true" outlineLevel="0" collapsed="false">
      <c r="A19" s="10"/>
      <c r="B19" s="10"/>
      <c r="C19" s="10"/>
      <c r="D19" s="10"/>
      <c r="E19" s="148"/>
      <c r="F19" s="10"/>
      <c r="G19" s="146" t="n">
        <f aca="false">G15+G16</f>
        <v>88.86</v>
      </c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</row>
    <row r="20" customFormat="false" ht="12.75" hidden="false" customHeight="true" outlineLevel="0" collapsed="false">
      <c r="H20" s="53"/>
      <c r="I20" s="53"/>
      <c r="J20" s="53"/>
      <c r="K20" s="53"/>
      <c r="L20" s="53"/>
      <c r="M20" s="53"/>
      <c r="N20" s="53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</row>
    <row r="21" customFormat="false" ht="12.75" hidden="false" customHeight="true" outlineLevel="0" collapsed="false">
      <c r="A21" s="136" t="s">
        <v>34</v>
      </c>
      <c r="B21" s="137"/>
      <c r="C21" s="137"/>
      <c r="D21" s="137"/>
      <c r="E21" s="137"/>
      <c r="F21" s="137"/>
      <c r="G21" s="137"/>
      <c r="H21" s="53"/>
      <c r="I21" s="53"/>
      <c r="J21" s="53"/>
      <c r="K21" s="53"/>
      <c r="L21" s="53"/>
      <c r="M21" s="53"/>
      <c r="N21" s="53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</row>
    <row r="22" customFormat="false" ht="12.75" hidden="false" customHeight="true" outlineLevel="0" collapsed="false">
      <c r="A22" s="157"/>
      <c r="B22" s="135"/>
      <c r="C22" s="135"/>
      <c r="D22" s="135"/>
      <c r="E22" s="135"/>
      <c r="F22" s="135"/>
      <c r="G22" s="135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</row>
    <row r="23" customFormat="false" ht="21" hidden="false" customHeight="true" outlineLevel="0" collapsed="false">
      <c r="A23" s="138" t="s">
        <v>157</v>
      </c>
      <c r="B23" s="138"/>
      <c r="C23" s="158" t="s">
        <v>36</v>
      </c>
      <c r="D23" s="159" t="s">
        <v>158</v>
      </c>
      <c r="E23" s="160"/>
      <c r="F23" s="160"/>
      <c r="G23" s="160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</row>
    <row r="24" customFormat="false" ht="12.75" hidden="false" customHeight="true" outlineLevel="0" collapsed="false">
      <c r="A24" s="161" t="s">
        <v>159</v>
      </c>
      <c r="B24" s="161" t="s">
        <v>160</v>
      </c>
      <c r="C24" s="36" t="s">
        <v>161</v>
      </c>
      <c r="D24" s="162" t="s">
        <v>143</v>
      </c>
      <c r="E24" s="162" t="n">
        <v>0.111</v>
      </c>
      <c r="F24" s="146" t="n">
        <v>22.66</v>
      </c>
      <c r="G24" s="142" t="n">
        <f aca="false">TRUNC(E24*F24,2)</f>
        <v>2.51</v>
      </c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</row>
    <row r="25" customFormat="false" ht="12.75" hidden="false" customHeight="true" outlineLevel="0" collapsed="false">
      <c r="A25" s="161" t="s">
        <v>159</v>
      </c>
      <c r="B25" s="161" t="s">
        <v>162</v>
      </c>
      <c r="C25" s="36" t="s">
        <v>163</v>
      </c>
      <c r="D25" s="162" t="s">
        <v>143</v>
      </c>
      <c r="E25" s="162" t="n">
        <v>0.0829</v>
      </c>
      <c r="F25" s="146" t="n">
        <v>30.19</v>
      </c>
      <c r="G25" s="142" t="n">
        <f aca="false">TRUNC(E25*F25,2)</f>
        <v>2.5</v>
      </c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customFormat="false" ht="12.75" hidden="false" customHeight="true" outlineLevel="0" collapsed="false">
      <c r="A26" s="109"/>
      <c r="B26" s="112"/>
      <c r="C26" s="10"/>
      <c r="D26" s="10"/>
      <c r="E26" s="148" t="n">
        <v>0.145748987</v>
      </c>
      <c r="F26" s="149" t="s">
        <v>149</v>
      </c>
      <c r="G26" s="163" t="n">
        <f aca="false">ROUND(E26*G28,2)</f>
        <v>0.73</v>
      </c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customFormat="false" ht="12.75" hidden="false" customHeight="true" outlineLevel="0" collapsed="false">
      <c r="A27" s="109"/>
      <c r="B27" s="112"/>
      <c r="C27" s="147"/>
      <c r="D27" s="10"/>
      <c r="E27" s="148" t="n">
        <v>0.854251013</v>
      </c>
      <c r="F27" s="149" t="s">
        <v>150</v>
      </c>
      <c r="G27" s="142" t="n">
        <f aca="false">ROUND(G28*E27,2)</f>
        <v>4.28</v>
      </c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customFormat="false" ht="12.75" hidden="false" customHeight="true" outlineLevel="0" collapsed="false">
      <c r="A28" s="109"/>
      <c r="B28" s="112"/>
      <c r="C28" s="147"/>
      <c r="D28" s="10"/>
      <c r="E28" s="148"/>
      <c r="F28" s="149"/>
      <c r="G28" s="142" t="n">
        <f aca="false">ROUND(SUM(G24:G25),2)</f>
        <v>5.01</v>
      </c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customFormat="false" ht="12.75" hidden="false" customHeight="true" outlineLevel="0" collapsed="false">
      <c r="A29" s="157"/>
      <c r="B29" s="135"/>
      <c r="C29" s="135"/>
      <c r="D29" s="135"/>
      <c r="E29" s="135"/>
      <c r="F29" s="135"/>
      <c r="G29" s="135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</row>
    <row r="30" customFormat="false" ht="21" hidden="false" customHeight="true" outlineLevel="0" collapsed="false">
      <c r="A30" s="138" t="s">
        <v>164</v>
      </c>
      <c r="B30" s="138"/>
      <c r="C30" s="158" t="s">
        <v>165</v>
      </c>
      <c r="D30" s="159" t="s">
        <v>147</v>
      </c>
      <c r="E30" s="160" t="s">
        <v>166</v>
      </c>
      <c r="F30" s="160"/>
      <c r="G30" s="160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</row>
    <row r="31" customFormat="false" ht="12.75" hidden="false" customHeight="true" outlineLevel="0" collapsed="false">
      <c r="A31" s="161" t="s">
        <v>159</v>
      </c>
      <c r="B31" s="161" t="s">
        <v>160</v>
      </c>
      <c r="C31" s="36" t="s">
        <v>161</v>
      </c>
      <c r="D31" s="162" t="s">
        <v>143</v>
      </c>
      <c r="E31" s="162" t="n">
        <f aca="false">TRUNC(0.1153*1.3,4)</f>
        <v>0.1498</v>
      </c>
      <c r="F31" s="146" t="n">
        <v>22.66</v>
      </c>
      <c r="G31" s="142" t="n">
        <f aca="false">TRUNC(E31*F31,2)</f>
        <v>3.39</v>
      </c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</row>
    <row r="32" customFormat="false" ht="12.75" hidden="false" customHeight="true" outlineLevel="0" collapsed="false">
      <c r="A32" s="161" t="s">
        <v>159</v>
      </c>
      <c r="B32" s="161" t="s">
        <v>162</v>
      </c>
      <c r="C32" s="36" t="s">
        <v>163</v>
      </c>
      <c r="D32" s="162" t="s">
        <v>143</v>
      </c>
      <c r="E32" s="162" t="n">
        <f aca="false">TRUNC(0.0408*1.3,4)</f>
        <v>0.053</v>
      </c>
      <c r="F32" s="146" t="n">
        <v>30.19</v>
      </c>
      <c r="G32" s="142" t="n">
        <f aca="false">TRUNC(E32*F32,2)</f>
        <v>1.6</v>
      </c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</row>
    <row r="33" customFormat="false" ht="12.75" hidden="false" customHeight="true" outlineLevel="0" collapsed="false">
      <c r="A33" s="109"/>
      <c r="B33" s="112"/>
      <c r="C33" s="10"/>
      <c r="D33" s="10"/>
      <c r="E33" s="148" t="n">
        <v>0.15079365</v>
      </c>
      <c r="F33" s="149" t="s">
        <v>149</v>
      </c>
      <c r="G33" s="163" t="n">
        <f aca="false">ROUND(E33*G35,2)</f>
        <v>0.75</v>
      </c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</row>
    <row r="34" customFormat="false" ht="12.75" hidden="false" customHeight="true" outlineLevel="0" collapsed="false">
      <c r="A34" s="109"/>
      <c r="B34" s="112"/>
      <c r="C34" s="147"/>
      <c r="D34" s="10"/>
      <c r="E34" s="148" t="n">
        <v>0.84920635</v>
      </c>
      <c r="F34" s="149" t="s">
        <v>150</v>
      </c>
      <c r="G34" s="142" t="n">
        <f aca="false">ROUND(G35*E34,2)</f>
        <v>4.24</v>
      </c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</row>
    <row r="35" customFormat="false" ht="12.75" hidden="false" customHeight="true" outlineLevel="0" collapsed="false">
      <c r="A35" s="109"/>
      <c r="B35" s="112"/>
      <c r="C35" s="147"/>
      <c r="D35" s="10"/>
      <c r="E35" s="148"/>
      <c r="F35" s="149"/>
      <c r="G35" s="142" t="n">
        <f aca="false">ROUND(SUM(G31:G32),2)</f>
        <v>4.99</v>
      </c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</row>
    <row r="36" customFormat="false" ht="12.75" hidden="false" customHeight="true" outlineLevel="0" collapsed="false">
      <c r="A36" s="157"/>
      <c r="B36" s="135"/>
      <c r="C36" s="135"/>
      <c r="D36" s="135"/>
      <c r="E36" s="135"/>
      <c r="F36" s="135"/>
      <c r="G36" s="135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</row>
    <row r="37" customFormat="false" ht="36" hidden="false" customHeight="true" outlineLevel="0" collapsed="false">
      <c r="A37" s="138" t="s">
        <v>167</v>
      </c>
      <c r="B37" s="138"/>
      <c r="C37" s="158" t="s">
        <v>42</v>
      </c>
      <c r="D37" s="159" t="s">
        <v>168</v>
      </c>
      <c r="E37" s="160" t="s">
        <v>169</v>
      </c>
      <c r="F37" s="160"/>
      <c r="G37" s="160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</row>
    <row r="38" customFormat="false" ht="12.75" hidden="false" customHeight="true" outlineLevel="0" collapsed="false">
      <c r="A38" s="161" t="s">
        <v>159</v>
      </c>
      <c r="B38" s="161" t="s">
        <v>170</v>
      </c>
      <c r="C38" s="36" t="s">
        <v>171</v>
      </c>
      <c r="D38" s="162" t="s">
        <v>143</v>
      </c>
      <c r="E38" s="162" t="n">
        <f aca="false">ROUND(0.1151*0.8,4)</f>
        <v>0.0921</v>
      </c>
      <c r="F38" s="146" t="n">
        <v>30.87</v>
      </c>
      <c r="G38" s="142" t="n">
        <f aca="false">TRUNC(E38*F38,2)</f>
        <v>2.84</v>
      </c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</row>
    <row r="39" customFormat="false" ht="12.75" hidden="false" customHeight="true" outlineLevel="0" collapsed="false">
      <c r="A39" s="161" t="s">
        <v>159</v>
      </c>
      <c r="B39" s="161" t="s">
        <v>160</v>
      </c>
      <c r="C39" s="36" t="s">
        <v>161</v>
      </c>
      <c r="D39" s="162" t="s">
        <v>143</v>
      </c>
      <c r="E39" s="162" t="n">
        <f aca="false">ROUND(0.3872*0.8,4)</f>
        <v>0.3098</v>
      </c>
      <c r="F39" s="146" t="n">
        <v>22.66</v>
      </c>
      <c r="G39" s="142" t="n">
        <f aca="false">TRUNC(E39*F39,2)</f>
        <v>7.02</v>
      </c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</row>
    <row r="40" customFormat="false" ht="12.75" hidden="false" customHeight="true" outlineLevel="0" collapsed="false">
      <c r="A40" s="109"/>
      <c r="B40" s="112"/>
      <c r="C40" s="10"/>
      <c r="D40" s="10"/>
      <c r="E40" s="148" t="n">
        <f aca="false">100%-E41</f>
        <v>0.163</v>
      </c>
      <c r="F40" s="149" t="s">
        <v>149</v>
      </c>
      <c r="G40" s="163" t="n">
        <f aca="false">ROUND(E40*G42,2)</f>
        <v>1.61</v>
      </c>
      <c r="H40" s="53"/>
      <c r="I40" s="53"/>
      <c r="J40" s="53"/>
      <c r="K40" s="53"/>
      <c r="L40" s="53"/>
      <c r="M40" s="53"/>
      <c r="N40" s="156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</row>
    <row r="41" customFormat="false" ht="12.75" hidden="false" customHeight="true" outlineLevel="0" collapsed="false">
      <c r="A41" s="109"/>
      <c r="B41" s="112"/>
      <c r="C41" s="147"/>
      <c r="D41" s="10"/>
      <c r="E41" s="148" t="n">
        <v>0.837</v>
      </c>
      <c r="F41" s="149" t="s">
        <v>150</v>
      </c>
      <c r="G41" s="142" t="n">
        <f aca="false">ROUND(G42*E41,2)</f>
        <v>8.25</v>
      </c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</row>
    <row r="42" customFormat="false" ht="12.75" hidden="false" customHeight="true" outlineLevel="0" collapsed="false">
      <c r="A42" s="109"/>
      <c r="B42" s="112"/>
      <c r="C42" s="147"/>
      <c r="D42" s="10"/>
      <c r="E42" s="148"/>
      <c r="F42" s="149"/>
      <c r="G42" s="142" t="n">
        <f aca="false">ROUND(SUM(G38:G39),2)</f>
        <v>9.86</v>
      </c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</row>
    <row r="43" customFormat="false" ht="12.75" hidden="false" customHeight="true" outlineLevel="0" collapsed="false">
      <c r="A43" s="157"/>
      <c r="B43" s="135"/>
      <c r="C43" s="135"/>
      <c r="D43" s="135"/>
      <c r="E43" s="135"/>
      <c r="F43" s="135"/>
      <c r="G43" s="135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customFormat="false" ht="21" hidden="false" customHeight="true" outlineLevel="0" collapsed="false">
      <c r="A44" s="138" t="s">
        <v>172</v>
      </c>
      <c r="B44" s="138"/>
      <c r="C44" s="158" t="s">
        <v>46</v>
      </c>
      <c r="D44" s="159" t="s">
        <v>173</v>
      </c>
      <c r="E44" s="160"/>
      <c r="F44" s="160"/>
      <c r="G44" s="160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customFormat="false" ht="12.75" hidden="false" customHeight="true" outlineLevel="0" collapsed="false">
      <c r="A45" s="161" t="s">
        <v>159</v>
      </c>
      <c r="B45" s="161" t="s">
        <v>160</v>
      </c>
      <c r="C45" s="36" t="s">
        <v>161</v>
      </c>
      <c r="D45" s="162" t="s">
        <v>143</v>
      </c>
      <c r="E45" s="162" t="n">
        <v>3.956</v>
      </c>
      <c r="F45" s="146" t="n">
        <v>22.66</v>
      </c>
      <c r="G45" s="142" t="n">
        <f aca="false">TRUNC(E45*F45,2)</f>
        <v>89.64</v>
      </c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customFormat="false" ht="12.75" hidden="false" customHeight="true" outlineLevel="0" collapsed="false">
      <c r="A46" s="109"/>
      <c r="B46" s="112"/>
      <c r="C46" s="10"/>
      <c r="D46" s="10"/>
      <c r="E46" s="148" t="n">
        <v>0.175426849</v>
      </c>
      <c r="F46" s="149" t="s">
        <v>149</v>
      </c>
      <c r="G46" s="163" t="n">
        <f aca="false">ROUND(E46*G48,2)</f>
        <v>15.73</v>
      </c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customFormat="false" ht="12.75" hidden="false" customHeight="true" outlineLevel="0" collapsed="false">
      <c r="A47" s="109"/>
      <c r="B47" s="112"/>
      <c r="C47" s="147"/>
      <c r="D47" s="10"/>
      <c r="E47" s="148" t="n">
        <v>0.824573151</v>
      </c>
      <c r="F47" s="149" t="s">
        <v>150</v>
      </c>
      <c r="G47" s="142" t="n">
        <f aca="false">ROUND(G48*E47,2)</f>
        <v>73.91</v>
      </c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customFormat="false" ht="12.75" hidden="false" customHeight="true" outlineLevel="0" collapsed="false">
      <c r="A48" s="109"/>
      <c r="B48" s="112"/>
      <c r="C48" s="147"/>
      <c r="D48" s="10"/>
      <c r="E48" s="148"/>
      <c r="F48" s="149"/>
      <c r="G48" s="142" t="n">
        <f aca="false">ROUND(SUM(G45),2)</f>
        <v>89.64</v>
      </c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</row>
    <row r="49" customFormat="false" ht="12.75" hidden="false" customHeight="true" outlineLevel="0" collapsed="false">
      <c r="A49" s="157"/>
      <c r="B49" s="135"/>
      <c r="C49" s="135"/>
      <c r="D49" s="135"/>
      <c r="E49" s="135"/>
      <c r="F49" s="135"/>
      <c r="G49" s="135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</row>
    <row r="50" customFormat="false" ht="24.75" hidden="false" customHeight="true" outlineLevel="0" collapsed="false">
      <c r="A50" s="138" t="s">
        <v>174</v>
      </c>
      <c r="B50" s="138"/>
      <c r="C50" s="158" t="s">
        <v>49</v>
      </c>
      <c r="D50" s="159" t="s">
        <v>173</v>
      </c>
      <c r="E50" s="160" t="s">
        <v>175</v>
      </c>
      <c r="F50" s="160"/>
      <c r="G50" s="160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</row>
    <row r="51" customFormat="false" ht="12.75" hidden="false" customHeight="true" outlineLevel="0" collapsed="false">
      <c r="A51" s="161" t="s">
        <v>159</v>
      </c>
      <c r="B51" s="161" t="s">
        <v>160</v>
      </c>
      <c r="C51" s="36" t="s">
        <v>161</v>
      </c>
      <c r="D51" s="162" t="s">
        <v>143</v>
      </c>
      <c r="E51" s="162" t="n">
        <v>2.3986</v>
      </c>
      <c r="F51" s="146" t="n">
        <v>22.66</v>
      </c>
      <c r="G51" s="142" t="n">
        <f aca="false">TRUNC(E51*F51,2)</f>
        <v>54.35</v>
      </c>
      <c r="H51" s="53"/>
      <c r="I51" s="53"/>
      <c r="J51" s="53"/>
      <c r="K51" s="53"/>
      <c r="L51" s="53"/>
      <c r="M51" s="53"/>
      <c r="N51" s="156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</row>
    <row r="52" customFormat="false" ht="12.75" hidden="false" customHeight="true" outlineLevel="0" collapsed="false">
      <c r="A52" s="109"/>
      <c r="B52" s="112"/>
      <c r="C52" s="10"/>
      <c r="D52" s="10"/>
      <c r="E52" s="148" t="n">
        <f aca="false">100%-E53</f>
        <v>0.1756</v>
      </c>
      <c r="F52" s="149" t="s">
        <v>149</v>
      </c>
      <c r="G52" s="163" t="n">
        <f aca="false">ROUND(E52*G54,2)</f>
        <v>9.54</v>
      </c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</row>
    <row r="53" customFormat="false" ht="12.75" hidden="false" customHeight="true" outlineLevel="0" collapsed="false">
      <c r="A53" s="109"/>
      <c r="B53" s="112"/>
      <c r="C53" s="147"/>
      <c r="D53" s="10"/>
      <c r="E53" s="148" t="n">
        <v>0.8244</v>
      </c>
      <c r="F53" s="149" t="s">
        <v>150</v>
      </c>
      <c r="G53" s="142" t="n">
        <f aca="false">ROUND(G54*E53,2)</f>
        <v>44.81</v>
      </c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</row>
    <row r="54" customFormat="false" ht="12.75" hidden="false" customHeight="true" outlineLevel="0" collapsed="false">
      <c r="A54" s="109"/>
      <c r="B54" s="112"/>
      <c r="C54" s="147"/>
      <c r="D54" s="10"/>
      <c r="E54" s="148"/>
      <c r="F54" s="149"/>
      <c r="G54" s="142" t="n">
        <f aca="false">ROUND(SUM(G51),2)</f>
        <v>54.35</v>
      </c>
      <c r="H54" s="53"/>
      <c r="I54" s="53"/>
      <c r="J54" s="53"/>
      <c r="K54" s="53"/>
      <c r="L54" s="53"/>
      <c r="M54" s="53"/>
      <c r="N54" s="53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</row>
    <row r="55" customFormat="false" ht="12.75" hidden="false" customHeight="true" outlineLevel="0" collapsed="false">
      <c r="A55" s="157"/>
      <c r="B55" s="135"/>
      <c r="C55" s="135"/>
      <c r="D55" s="135"/>
      <c r="E55" s="135"/>
      <c r="F55" s="135"/>
      <c r="G55" s="135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</row>
    <row r="56" customFormat="false" ht="41.25" hidden="false" customHeight="true" outlineLevel="0" collapsed="false">
      <c r="A56" s="138" t="s">
        <v>176</v>
      </c>
      <c r="B56" s="138"/>
      <c r="C56" s="158" t="s">
        <v>177</v>
      </c>
      <c r="D56" s="159" t="s">
        <v>147</v>
      </c>
      <c r="E56" s="160" t="s">
        <v>178</v>
      </c>
      <c r="F56" s="160"/>
      <c r="G56" s="160"/>
      <c r="H56" s="53"/>
      <c r="I56" s="53"/>
      <c r="J56" s="53"/>
      <c r="K56" s="53"/>
      <c r="L56" s="53"/>
      <c r="M56" s="53"/>
      <c r="N56" s="53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</row>
    <row r="57" customFormat="false" ht="21" hidden="false" customHeight="true" outlineLevel="0" collapsed="false">
      <c r="A57" s="161" t="s">
        <v>144</v>
      </c>
      <c r="B57" s="161" t="s">
        <v>179</v>
      </c>
      <c r="C57" s="36" t="s">
        <v>180</v>
      </c>
      <c r="D57" s="162" t="s">
        <v>173</v>
      </c>
      <c r="E57" s="162" t="n">
        <v>0.0568</v>
      </c>
      <c r="F57" s="146" t="n">
        <v>135</v>
      </c>
      <c r="G57" s="142" t="n">
        <f aca="false">TRUNC(E57*F57,2)</f>
        <v>7.66</v>
      </c>
      <c r="H57" s="53"/>
      <c r="I57" s="53"/>
      <c r="J57" s="53"/>
      <c r="K57" s="53"/>
      <c r="L57" s="53"/>
      <c r="M57" s="53"/>
      <c r="N57" s="53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</row>
    <row r="58" customFormat="false" ht="12.75" hidden="false" customHeight="true" outlineLevel="0" collapsed="false">
      <c r="A58" s="161" t="s">
        <v>144</v>
      </c>
      <c r="B58" s="161" t="s">
        <v>181</v>
      </c>
      <c r="C58" s="36" t="s">
        <v>182</v>
      </c>
      <c r="D58" s="162" t="s">
        <v>173</v>
      </c>
      <c r="E58" s="162" t="n">
        <v>0.0064</v>
      </c>
      <c r="F58" s="146" t="n">
        <v>101.01</v>
      </c>
      <c r="G58" s="142" t="n">
        <f aca="false">TRUNC(E58*F58,2)</f>
        <v>0.64</v>
      </c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</row>
    <row r="59" customFormat="false" ht="12.75" hidden="false" customHeight="true" outlineLevel="0" collapsed="false">
      <c r="A59" s="161" t="s">
        <v>159</v>
      </c>
      <c r="B59" s="161" t="s">
        <v>160</v>
      </c>
      <c r="C59" s="36" t="s">
        <v>161</v>
      </c>
      <c r="D59" s="162" t="s">
        <v>143</v>
      </c>
      <c r="E59" s="162" t="n">
        <f aca="false">0.9045+2.3986</f>
        <v>3.3031</v>
      </c>
      <c r="F59" s="146" t="n">
        <v>22.66</v>
      </c>
      <c r="G59" s="142" t="n">
        <f aca="false">TRUNC(E59*F59,2)</f>
        <v>74.84</v>
      </c>
      <c r="H59" s="53"/>
      <c r="I59" s="53"/>
      <c r="J59" s="53"/>
      <c r="K59" s="53"/>
      <c r="L59" s="53"/>
      <c r="M59" s="53"/>
      <c r="N59" s="53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</row>
    <row r="60" customFormat="false" ht="21" hidden="false" customHeight="true" outlineLevel="0" collapsed="false">
      <c r="A60" s="161" t="s">
        <v>159</v>
      </c>
      <c r="B60" s="161" t="s">
        <v>183</v>
      </c>
      <c r="C60" s="36" t="s">
        <v>184</v>
      </c>
      <c r="D60" s="162" t="s">
        <v>147</v>
      </c>
      <c r="E60" s="162" t="n">
        <v>1</v>
      </c>
      <c r="F60" s="146" t="n">
        <v>19.5</v>
      </c>
      <c r="G60" s="142" t="n">
        <f aca="false">TRUNC(E60*F60,2)</f>
        <v>19.5</v>
      </c>
      <c r="H60" s="53"/>
      <c r="I60" s="53"/>
      <c r="J60" s="53"/>
      <c r="K60" s="53"/>
      <c r="L60" s="53"/>
      <c r="M60" s="156"/>
      <c r="N60" s="53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</row>
    <row r="61" customFormat="false" ht="12.75" hidden="false" customHeight="true" outlineLevel="0" collapsed="false">
      <c r="A61" s="109"/>
      <c r="B61" s="112"/>
      <c r="C61" s="10"/>
      <c r="D61" s="10"/>
      <c r="E61" s="148" t="n">
        <f aca="false">100%-E62</f>
        <v>0.3824</v>
      </c>
      <c r="F61" s="149" t="s">
        <v>149</v>
      </c>
      <c r="G61" s="163" t="n">
        <f aca="false">ROUND(E61*G63,2)</f>
        <v>39.25</v>
      </c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</row>
    <row r="62" customFormat="false" ht="12.75" hidden="false" customHeight="true" outlineLevel="0" collapsed="false">
      <c r="A62" s="109"/>
      <c r="B62" s="112"/>
      <c r="C62" s="147"/>
      <c r="D62" s="10"/>
      <c r="E62" s="148" t="n">
        <v>0.6176</v>
      </c>
      <c r="F62" s="149" t="s">
        <v>150</v>
      </c>
      <c r="G62" s="142" t="n">
        <f aca="false">ROUND(G63*E62,2)</f>
        <v>63.39</v>
      </c>
      <c r="H62" s="53"/>
      <c r="I62" s="53"/>
      <c r="J62" s="53"/>
      <c r="K62" s="53"/>
      <c r="L62" s="53"/>
      <c r="M62" s="53"/>
      <c r="N62" s="53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</row>
    <row r="63" customFormat="false" ht="12.75" hidden="false" customHeight="true" outlineLevel="0" collapsed="false">
      <c r="A63" s="109"/>
      <c r="B63" s="112"/>
      <c r="C63" s="147"/>
      <c r="D63" s="10"/>
      <c r="E63" s="148"/>
      <c r="F63" s="149"/>
      <c r="G63" s="142" t="n">
        <f aca="false">ROUND(SUM(G57:G60),2)</f>
        <v>102.64</v>
      </c>
      <c r="H63" s="53"/>
      <c r="I63" s="53"/>
      <c r="J63" s="53"/>
      <c r="K63" s="53"/>
      <c r="L63" s="53"/>
      <c r="M63" s="53"/>
      <c r="N63" s="53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</row>
    <row r="64" customFormat="false" ht="12.75" hidden="false" customHeight="true" outlineLevel="0" collapsed="false">
      <c r="A64" s="109"/>
      <c r="B64" s="112"/>
      <c r="C64" s="147"/>
      <c r="D64" s="10"/>
      <c r="E64" s="148"/>
      <c r="F64" s="149"/>
      <c r="G64" s="98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</row>
    <row r="65" customFormat="false" ht="50.25" hidden="false" customHeight="true" outlineLevel="0" collapsed="false">
      <c r="A65" s="138" t="s">
        <v>185</v>
      </c>
      <c r="B65" s="138"/>
      <c r="C65" s="158" t="s">
        <v>54</v>
      </c>
      <c r="D65" s="159" t="s">
        <v>147</v>
      </c>
      <c r="E65" s="160" t="s">
        <v>186</v>
      </c>
      <c r="F65" s="160"/>
      <c r="G65" s="160"/>
      <c r="H65" s="53"/>
      <c r="I65" s="53"/>
      <c r="J65" s="53"/>
      <c r="K65" s="53"/>
      <c r="L65" s="53"/>
      <c r="M65" s="53"/>
      <c r="N65" s="53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</row>
    <row r="66" customFormat="false" ht="30.75" hidden="false" customHeight="true" outlineLevel="0" collapsed="false">
      <c r="A66" s="161" t="s">
        <v>144</v>
      </c>
      <c r="B66" s="161" t="s">
        <v>187</v>
      </c>
      <c r="C66" s="36" t="s">
        <v>188</v>
      </c>
      <c r="D66" s="162" t="s">
        <v>189</v>
      </c>
      <c r="E66" s="162" t="n">
        <v>1.26</v>
      </c>
      <c r="F66" s="146" t="n">
        <v>0.23</v>
      </c>
      <c r="G66" s="142" t="n">
        <f aca="false">TRUNC(E66*F66,2)</f>
        <v>0.28</v>
      </c>
      <c r="H66" s="53"/>
      <c r="I66" s="53"/>
      <c r="J66" s="53"/>
      <c r="K66" s="53"/>
      <c r="L66" s="53"/>
      <c r="M66" s="164"/>
      <c r="N66" s="53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</row>
    <row r="67" customFormat="false" ht="12.75" hidden="false" customHeight="true" outlineLevel="0" collapsed="false">
      <c r="A67" s="161" t="s">
        <v>159</v>
      </c>
      <c r="B67" s="161" t="s">
        <v>160</v>
      </c>
      <c r="C67" s="36" t="s">
        <v>161</v>
      </c>
      <c r="D67" s="162" t="s">
        <v>143</v>
      </c>
      <c r="E67" s="162" t="n">
        <v>0.166</v>
      </c>
      <c r="F67" s="146" t="n">
        <v>22.66</v>
      </c>
      <c r="G67" s="142" t="n">
        <f aca="false">TRUNC(E67*F67,2)</f>
        <v>3.76</v>
      </c>
      <c r="H67" s="53"/>
      <c r="I67" s="53"/>
      <c r="J67" s="53"/>
      <c r="K67" s="53"/>
      <c r="L67" s="53"/>
      <c r="M67" s="164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customFormat="false" ht="12.75" hidden="false" customHeight="true" outlineLevel="0" collapsed="false">
      <c r="A68" s="161" t="s">
        <v>159</v>
      </c>
      <c r="B68" s="161" t="s">
        <v>162</v>
      </c>
      <c r="C68" s="36" t="s">
        <v>163</v>
      </c>
      <c r="D68" s="162" t="s">
        <v>143</v>
      </c>
      <c r="E68" s="162" t="n">
        <v>0.128</v>
      </c>
      <c r="F68" s="146" t="n">
        <v>30.19</v>
      </c>
      <c r="G68" s="142" t="n">
        <f aca="false">TRUNC(E68*F68,2)</f>
        <v>3.86</v>
      </c>
      <c r="H68" s="53"/>
      <c r="I68" s="53"/>
      <c r="J68" s="53"/>
      <c r="K68" s="53"/>
      <c r="L68" s="53"/>
      <c r="M68" s="164"/>
      <c r="N68" s="164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customFormat="false" ht="12.75" hidden="false" customHeight="true" outlineLevel="0" collapsed="false">
      <c r="A69" s="109"/>
      <c r="B69" s="112"/>
      <c r="C69" s="10"/>
      <c r="D69" s="10"/>
      <c r="E69" s="148" t="n">
        <f aca="false">100%-E70</f>
        <v>0.1825</v>
      </c>
      <c r="F69" s="149" t="s">
        <v>149</v>
      </c>
      <c r="G69" s="163" t="n">
        <f aca="false">ROUND(E69*G71,2)</f>
        <v>1.44</v>
      </c>
      <c r="H69" s="53"/>
      <c r="I69" s="53"/>
      <c r="J69" s="53"/>
      <c r="K69" s="53"/>
      <c r="L69" s="53"/>
      <c r="M69" s="53"/>
      <c r="N69" s="156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customFormat="false" ht="12.75" hidden="false" customHeight="true" outlineLevel="0" collapsed="false">
      <c r="A70" s="109"/>
      <c r="B70" s="112"/>
      <c r="C70" s="147"/>
      <c r="D70" s="10"/>
      <c r="E70" s="148" t="n">
        <v>0.8175</v>
      </c>
      <c r="F70" s="149" t="s">
        <v>150</v>
      </c>
      <c r="G70" s="142" t="n">
        <f aca="false">ROUND(G71*E70,2)</f>
        <v>6.46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customFormat="false" ht="12.75" hidden="false" customHeight="true" outlineLevel="0" collapsed="false">
      <c r="A71" s="109"/>
      <c r="B71" s="112"/>
      <c r="C71" s="147"/>
      <c r="D71" s="10"/>
      <c r="E71" s="148"/>
      <c r="F71" s="149"/>
      <c r="G71" s="142" t="n">
        <f aca="false">ROUND(SUM(G66:G68),2)</f>
        <v>7.9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customFormat="false" ht="12.75" hidden="false" customHeight="true" outlineLevel="0" collapsed="false">
      <c r="A72" s="109"/>
      <c r="B72" s="112"/>
      <c r="C72" s="147"/>
      <c r="D72" s="10"/>
      <c r="E72" s="148"/>
      <c r="F72" s="149"/>
      <c r="G72" s="98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</row>
    <row r="73" customFormat="false" ht="22.5" hidden="false" customHeight="true" outlineLevel="0" collapsed="false">
      <c r="A73" s="138" t="s">
        <v>190</v>
      </c>
      <c r="B73" s="138"/>
      <c r="C73" s="158" t="s">
        <v>59</v>
      </c>
      <c r="D73" s="159" t="s">
        <v>147</v>
      </c>
      <c r="E73" s="160" t="s">
        <v>191</v>
      </c>
      <c r="F73" s="160"/>
      <c r="G73" s="160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</row>
    <row r="74" customFormat="false" ht="12.75" hidden="false" customHeight="true" outlineLevel="0" collapsed="false">
      <c r="A74" s="161" t="s">
        <v>144</v>
      </c>
      <c r="B74" s="161" t="s">
        <v>192</v>
      </c>
      <c r="C74" s="36" t="s">
        <v>193</v>
      </c>
      <c r="D74" s="162" t="s">
        <v>194</v>
      </c>
      <c r="E74" s="162" t="n">
        <v>0.3257</v>
      </c>
      <c r="F74" s="146" t="n">
        <v>38.55</v>
      </c>
      <c r="G74" s="142" t="n">
        <f aca="false">TRUNC(E74*F74,2)</f>
        <v>12.55</v>
      </c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</row>
    <row r="75" customFormat="false" ht="12.75" hidden="false" customHeight="true" outlineLevel="0" collapsed="false">
      <c r="A75" s="161" t="s">
        <v>159</v>
      </c>
      <c r="B75" s="161" t="s">
        <v>195</v>
      </c>
      <c r="C75" s="36" t="s">
        <v>196</v>
      </c>
      <c r="D75" s="162" t="s">
        <v>143</v>
      </c>
      <c r="E75" s="162" t="n">
        <f aca="false">0.4529*2</f>
        <v>0.9058</v>
      </c>
      <c r="F75" s="146" t="n">
        <v>32.42</v>
      </c>
      <c r="G75" s="142" t="n">
        <f aca="false">TRUNC(E75*F75,2)</f>
        <v>29.36</v>
      </c>
      <c r="H75" s="53"/>
      <c r="I75" s="53"/>
      <c r="J75" s="53"/>
      <c r="K75" s="53"/>
      <c r="L75" s="53"/>
      <c r="M75" s="53"/>
      <c r="N75" s="156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</row>
    <row r="76" customFormat="false" ht="12.75" hidden="false" customHeight="true" outlineLevel="0" collapsed="false">
      <c r="A76" s="109"/>
      <c r="B76" s="112"/>
      <c r="C76" s="10"/>
      <c r="D76" s="10"/>
      <c r="E76" s="148" t="n">
        <f aca="false">100%-E77</f>
        <v>0.4234</v>
      </c>
      <c r="F76" s="149" t="s">
        <v>149</v>
      </c>
      <c r="G76" s="163" t="n">
        <f aca="false">ROUND(E76*G78,2)</f>
        <v>17.74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</row>
    <row r="77" customFormat="false" ht="12.75" hidden="false" customHeight="true" outlineLevel="0" collapsed="false">
      <c r="A77" s="109"/>
      <c r="B77" s="112"/>
      <c r="C77" s="147"/>
      <c r="D77" s="10"/>
      <c r="E77" s="148" t="n">
        <v>0.5766</v>
      </c>
      <c r="F77" s="149" t="s">
        <v>150</v>
      </c>
      <c r="G77" s="142" t="n">
        <f aca="false">ROUND(G78*E77,2)</f>
        <v>24.17</v>
      </c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</row>
    <row r="78" customFormat="false" ht="12.75" hidden="false" customHeight="true" outlineLevel="0" collapsed="false">
      <c r="A78" s="109"/>
      <c r="B78" s="112"/>
      <c r="C78" s="147"/>
      <c r="D78" s="10"/>
      <c r="E78" s="148"/>
      <c r="F78" s="149"/>
      <c r="G78" s="142" t="n">
        <f aca="false">ROUND(SUM(G74:G75),2)</f>
        <v>41.91</v>
      </c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</row>
    <row r="79" customFormat="false" ht="12.75" hidden="false" customHeight="true" outlineLevel="0" collapsed="false">
      <c r="A79" s="109"/>
      <c r="B79" s="112"/>
      <c r="C79" s="147"/>
      <c r="D79" s="10"/>
      <c r="E79" s="148"/>
      <c r="F79" s="149"/>
      <c r="G79" s="98"/>
      <c r="H79" s="53"/>
      <c r="I79" s="53"/>
      <c r="J79" s="53"/>
      <c r="K79" s="53"/>
      <c r="L79" s="53"/>
      <c r="M79" s="53"/>
      <c r="N79" s="53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</row>
    <row r="80" customFormat="false" ht="12.75" hidden="false" customHeight="true" outlineLevel="0" collapsed="false">
      <c r="A80" s="136" t="s">
        <v>197</v>
      </c>
      <c r="B80" s="137"/>
      <c r="C80" s="137"/>
      <c r="D80" s="137"/>
      <c r="E80" s="137"/>
      <c r="F80" s="137"/>
      <c r="G80" s="137"/>
      <c r="H80" s="53"/>
      <c r="I80" s="53"/>
      <c r="J80" s="53"/>
      <c r="K80" s="53"/>
      <c r="L80" s="53"/>
      <c r="M80" s="53"/>
      <c r="N80" s="53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</row>
    <row r="81" customFormat="false" ht="12.75" hidden="false" customHeight="true" outlineLevel="0" collapsed="false">
      <c r="A81" s="53"/>
      <c r="B81" s="53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</row>
    <row r="82" customFormat="false" ht="21" hidden="false" customHeight="true" outlineLevel="0" collapsed="false">
      <c r="A82" s="138" t="s">
        <v>198</v>
      </c>
      <c r="B82" s="138"/>
      <c r="C82" s="158" t="s">
        <v>70</v>
      </c>
      <c r="D82" s="159" t="s">
        <v>158</v>
      </c>
      <c r="E82" s="160" t="s">
        <v>199</v>
      </c>
      <c r="F82" s="160"/>
      <c r="G82" s="160"/>
      <c r="H82" s="53"/>
      <c r="I82" s="53"/>
      <c r="J82" s="53"/>
      <c r="K82" s="53"/>
      <c r="L82" s="53"/>
      <c r="M82" s="53"/>
      <c r="N82" s="53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</row>
    <row r="83" customFormat="false" ht="21" hidden="false" customHeight="true" outlineLevel="0" collapsed="false">
      <c r="A83" s="161" t="s">
        <v>144</v>
      </c>
      <c r="B83" s="161" t="n">
        <v>142</v>
      </c>
      <c r="C83" s="36" t="s">
        <v>200</v>
      </c>
      <c r="D83" s="162" t="s">
        <v>201</v>
      </c>
      <c r="E83" s="162" t="n">
        <v>0.033</v>
      </c>
      <c r="F83" s="146" t="n">
        <v>35.06</v>
      </c>
      <c r="G83" s="142" t="n">
        <f aca="false">TRUNC(E83*F83,2)</f>
        <v>1.15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</row>
    <row r="84" customFormat="false" ht="12.75" hidden="false" customHeight="true" outlineLevel="0" collapsed="false">
      <c r="A84" s="161" t="s">
        <v>159</v>
      </c>
      <c r="B84" s="161" t="s">
        <v>170</v>
      </c>
      <c r="C84" s="36" t="s">
        <v>171</v>
      </c>
      <c r="D84" s="162" t="s">
        <v>143</v>
      </c>
      <c r="E84" s="162" t="n">
        <v>1.1655</v>
      </c>
      <c r="F84" s="146" t="n">
        <v>30.87</v>
      </c>
      <c r="G84" s="142" t="n">
        <f aca="false">TRUNC(E84*F84,2)</f>
        <v>35.97</v>
      </c>
      <c r="H84" s="53"/>
      <c r="I84" s="53"/>
      <c r="J84" s="53"/>
      <c r="K84" s="53"/>
      <c r="L84" s="53"/>
      <c r="M84" s="53"/>
      <c r="N84" s="53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</row>
    <row r="85" customFormat="false" ht="12.75" hidden="false" customHeight="true" outlineLevel="0" collapsed="false">
      <c r="A85" s="161" t="s">
        <v>159</v>
      </c>
      <c r="B85" s="161" t="s">
        <v>160</v>
      </c>
      <c r="C85" s="36" t="s">
        <v>161</v>
      </c>
      <c r="D85" s="162" t="s">
        <v>143</v>
      </c>
      <c r="E85" s="162" t="n">
        <v>0.2359</v>
      </c>
      <c r="F85" s="146" t="n">
        <v>22.66</v>
      </c>
      <c r="G85" s="142" t="n">
        <f aca="false">TRUNC(E85*F85,2)</f>
        <v>5.34</v>
      </c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</row>
    <row r="86" customFormat="false" ht="12.75" hidden="false" customHeight="true" outlineLevel="0" collapsed="false">
      <c r="A86" s="109"/>
      <c r="B86" s="112"/>
      <c r="C86" s="10"/>
      <c r="D86" s="10"/>
      <c r="E86" s="148" t="n">
        <f aca="false">100%-E87</f>
        <v>0.1614</v>
      </c>
      <c r="F86" s="149" t="s">
        <v>149</v>
      </c>
      <c r="G86" s="163" t="n">
        <f aca="false">ROUND(E86*G88,2)</f>
        <v>6.85</v>
      </c>
      <c r="H86" s="53"/>
      <c r="I86" s="53"/>
      <c r="J86" s="53"/>
      <c r="K86" s="53"/>
      <c r="L86" s="53"/>
      <c r="M86" s="53"/>
      <c r="N86" s="156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</row>
    <row r="87" customFormat="false" ht="12.75" hidden="false" customHeight="true" outlineLevel="0" collapsed="false">
      <c r="A87" s="109"/>
      <c r="B87" s="112"/>
      <c r="C87" s="147"/>
      <c r="D87" s="10"/>
      <c r="E87" s="148" t="n">
        <v>0.8386</v>
      </c>
      <c r="F87" s="149" t="s">
        <v>150</v>
      </c>
      <c r="G87" s="142" t="n">
        <f aca="false">ROUND(G88*E87,2)</f>
        <v>35.61</v>
      </c>
      <c r="H87" s="53"/>
      <c r="I87" s="53"/>
      <c r="J87" s="53"/>
      <c r="K87" s="53"/>
      <c r="L87" s="53"/>
      <c r="M87" s="53"/>
      <c r="N87" s="53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</row>
    <row r="88" customFormat="false" ht="12.75" hidden="false" customHeight="true" outlineLevel="0" collapsed="false">
      <c r="A88" s="109"/>
      <c r="B88" s="112"/>
      <c r="C88" s="147"/>
      <c r="D88" s="10"/>
      <c r="E88" s="148"/>
      <c r="F88" s="149"/>
      <c r="G88" s="142" t="n">
        <f aca="false">ROUND(SUM(G83:G85),2)</f>
        <v>42.46</v>
      </c>
      <c r="H88" s="53"/>
      <c r="I88" s="53"/>
      <c r="J88" s="53"/>
      <c r="K88" s="53"/>
      <c r="L88" s="53"/>
      <c r="M88" s="53"/>
      <c r="N88" s="53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</row>
    <row r="89" customFormat="false" ht="12.75" hidden="false" customHeight="true" outlineLevel="0" collapsed="false">
      <c r="A89" s="157"/>
      <c r="B89" s="135"/>
      <c r="C89" s="135"/>
      <c r="D89" s="135"/>
      <c r="E89" s="135"/>
      <c r="F89" s="135"/>
      <c r="G89" s="135"/>
      <c r="H89" s="53"/>
      <c r="I89" s="53"/>
      <c r="J89" s="53"/>
      <c r="K89" s="53"/>
      <c r="L89" s="53"/>
      <c r="M89" s="53"/>
      <c r="N89" s="53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</row>
    <row r="90" customFormat="false" ht="26.25" hidden="false" customHeight="true" outlineLevel="0" collapsed="false">
      <c r="A90" s="138" t="s">
        <v>202</v>
      </c>
      <c r="B90" s="138"/>
      <c r="C90" s="158" t="s">
        <v>72</v>
      </c>
      <c r="D90" s="159" t="s">
        <v>168</v>
      </c>
      <c r="E90" s="160" t="s">
        <v>203</v>
      </c>
      <c r="F90" s="160"/>
      <c r="G90" s="160"/>
      <c r="H90" s="53"/>
      <c r="I90" s="53"/>
      <c r="J90" s="53"/>
      <c r="K90" s="53"/>
      <c r="L90" s="53"/>
      <c r="M90" s="53"/>
      <c r="N90" s="53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</row>
    <row r="91" customFormat="false" ht="12.75" hidden="false" customHeight="true" outlineLevel="0" collapsed="false">
      <c r="A91" s="161" t="s">
        <v>144</v>
      </c>
      <c r="B91" s="161" t="s">
        <v>204</v>
      </c>
      <c r="C91" s="50" t="s">
        <v>205</v>
      </c>
      <c r="D91" s="162" t="s">
        <v>206</v>
      </c>
      <c r="E91" s="162" t="n">
        <v>0.025</v>
      </c>
      <c r="F91" s="146" t="n">
        <v>18.4</v>
      </c>
      <c r="G91" s="142" t="n">
        <f aca="false">TRUNC(E91*F91,2)</f>
        <v>0.46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customFormat="false" ht="12.75" hidden="false" customHeight="true" outlineLevel="0" collapsed="false">
      <c r="A92" s="150" t="s">
        <v>144</v>
      </c>
      <c r="B92" s="150" t="s">
        <v>154</v>
      </c>
      <c r="C92" s="152" t="s">
        <v>207</v>
      </c>
      <c r="D92" s="153" t="s">
        <v>147</v>
      </c>
      <c r="E92" s="153" t="n">
        <v>1.67</v>
      </c>
      <c r="F92" s="165" t="n">
        <v>9.39</v>
      </c>
      <c r="G92" s="154" t="n">
        <f aca="false">TRUNC(E92*F92,2)</f>
        <v>15.68</v>
      </c>
      <c r="H92" s="53"/>
      <c r="I92" s="53"/>
      <c r="J92" s="53"/>
      <c r="K92" s="53"/>
      <c r="L92" s="53"/>
      <c r="M92" s="53"/>
      <c r="N92" s="53"/>
      <c r="O92" s="85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customFormat="false" ht="12.75" hidden="false" customHeight="true" outlineLevel="0" collapsed="false">
      <c r="A93" s="161" t="s">
        <v>159</v>
      </c>
      <c r="B93" s="161" t="s">
        <v>160</v>
      </c>
      <c r="C93" s="36" t="s">
        <v>161</v>
      </c>
      <c r="D93" s="162" t="s">
        <v>143</v>
      </c>
      <c r="E93" s="162" t="n">
        <v>0.0699</v>
      </c>
      <c r="F93" s="146" t="n">
        <v>22.66</v>
      </c>
      <c r="G93" s="142" t="n">
        <f aca="false">TRUNC(E93*F93,2)</f>
        <v>1.58</v>
      </c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customFormat="false" ht="12.75" hidden="false" customHeight="true" outlineLevel="0" collapsed="false">
      <c r="A94" s="161" t="s">
        <v>159</v>
      </c>
      <c r="B94" s="161" t="s">
        <v>162</v>
      </c>
      <c r="C94" s="36" t="s">
        <v>163</v>
      </c>
      <c r="D94" s="162" t="s">
        <v>143</v>
      </c>
      <c r="E94" s="162" t="n">
        <v>0.0734</v>
      </c>
      <c r="F94" s="146" t="n">
        <v>30.19</v>
      </c>
      <c r="G94" s="142" t="n">
        <f aca="false">TRUNC(E94*F94,2)</f>
        <v>2.21</v>
      </c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customFormat="false" ht="12.75" hidden="false" customHeight="true" outlineLevel="0" collapsed="false">
      <c r="A95" s="109"/>
      <c r="B95" s="112"/>
      <c r="C95" s="10"/>
      <c r="D95" s="10"/>
      <c r="E95" s="148" t="n">
        <f aca="false">100%-E96</f>
        <v>0.8932</v>
      </c>
      <c r="F95" s="149" t="s">
        <v>149</v>
      </c>
      <c r="G95" s="163" t="n">
        <f aca="false">ROUND(E95*G97,2)</f>
        <v>17.8</v>
      </c>
      <c r="H95" s="53"/>
      <c r="I95" s="53"/>
      <c r="J95" s="53"/>
      <c r="K95" s="53"/>
      <c r="L95" s="53"/>
      <c r="M95" s="53"/>
      <c r="N95" s="156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customFormat="false" ht="12.75" hidden="false" customHeight="true" outlineLevel="0" collapsed="false">
      <c r="A96" s="109"/>
      <c r="B96" s="112"/>
      <c r="C96" s="147"/>
      <c r="D96" s="10"/>
      <c r="E96" s="148" t="n">
        <v>0.1068</v>
      </c>
      <c r="F96" s="149" t="s">
        <v>150</v>
      </c>
      <c r="G96" s="142" t="n">
        <f aca="false">ROUND(G97*E96,2)</f>
        <v>2.13</v>
      </c>
      <c r="H96" s="53"/>
      <c r="I96" s="53"/>
      <c r="J96" s="53"/>
      <c r="K96" s="53"/>
      <c r="L96" s="53"/>
      <c r="M96" s="53"/>
      <c r="N96" s="53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</row>
    <row r="97" customFormat="false" ht="12.75" hidden="false" customHeight="true" outlineLevel="0" collapsed="false">
      <c r="A97" s="109"/>
      <c r="B97" s="112"/>
      <c r="C97" s="147"/>
      <c r="D97" s="10"/>
      <c r="E97" s="148"/>
      <c r="F97" s="149"/>
      <c r="G97" s="142" t="n">
        <f aca="false">ROUND(SUM(G91:G94),2)</f>
        <v>19.93</v>
      </c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</row>
    <row r="98" customFormat="false" ht="12.75" hidden="false" customHeight="true" outlineLevel="0" collapsed="false">
      <c r="A98" s="109"/>
      <c r="B98" s="112"/>
      <c r="C98" s="147"/>
      <c r="D98" s="10"/>
      <c r="E98" s="148"/>
      <c r="F98" s="149"/>
      <c r="G98" s="98"/>
      <c r="H98" s="53"/>
      <c r="I98" s="53"/>
      <c r="J98" s="53"/>
      <c r="K98" s="53"/>
      <c r="L98" s="53"/>
      <c r="M98" s="53"/>
      <c r="N98" s="53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</row>
    <row r="99" customFormat="false" ht="21" hidden="false" customHeight="true" outlineLevel="0" collapsed="false">
      <c r="A99" s="138" t="s">
        <v>208</v>
      </c>
      <c r="B99" s="138"/>
      <c r="C99" s="158" t="s">
        <v>75</v>
      </c>
      <c r="D99" s="159" t="s">
        <v>158</v>
      </c>
      <c r="E99" s="160" t="s">
        <v>209</v>
      </c>
      <c r="F99" s="160"/>
      <c r="G99" s="160"/>
      <c r="H99" s="53"/>
      <c r="I99" s="53"/>
      <c r="J99" s="53"/>
      <c r="K99" s="53"/>
      <c r="L99" s="53"/>
      <c r="M99" s="53"/>
      <c r="N99" s="53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</row>
    <row r="100" customFormat="false" ht="21" hidden="false" customHeight="true" outlineLevel="0" collapsed="false">
      <c r="A100" s="161" t="s">
        <v>144</v>
      </c>
      <c r="B100" s="161" t="s">
        <v>210</v>
      </c>
      <c r="C100" s="50" t="s">
        <v>200</v>
      </c>
      <c r="D100" s="162" t="s">
        <v>201</v>
      </c>
      <c r="E100" s="162" t="n">
        <v>0.211</v>
      </c>
      <c r="F100" s="146" t="n">
        <v>35.06</v>
      </c>
      <c r="G100" s="142" t="n">
        <f aca="false">TRUNC(E100*F100,2)</f>
        <v>7.39</v>
      </c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</row>
    <row r="101" customFormat="false" ht="21" hidden="false" customHeight="true" outlineLevel="0" collapsed="false">
      <c r="A101" s="166" t="s">
        <v>144</v>
      </c>
      <c r="B101" s="166" t="s">
        <v>211</v>
      </c>
      <c r="C101" s="36" t="s">
        <v>212</v>
      </c>
      <c r="D101" s="27" t="s">
        <v>158</v>
      </c>
      <c r="E101" s="27" t="n">
        <v>1.05</v>
      </c>
      <c r="F101" s="146" t="n">
        <v>27.52</v>
      </c>
      <c r="G101" s="142" t="n">
        <f aca="false">TRUNC(E101*F101,2)</f>
        <v>28.89</v>
      </c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</row>
    <row r="102" customFormat="false" ht="30.75" hidden="false" customHeight="true" outlineLevel="0" collapsed="false">
      <c r="A102" s="166" t="s">
        <v>144</v>
      </c>
      <c r="B102" s="166" t="n">
        <v>7583</v>
      </c>
      <c r="C102" s="36" t="s">
        <v>213</v>
      </c>
      <c r="D102" s="27" t="s">
        <v>214</v>
      </c>
      <c r="E102" s="27" t="n">
        <v>1.624</v>
      </c>
      <c r="F102" s="146" t="n">
        <v>0.41</v>
      </c>
      <c r="G102" s="142" t="n">
        <f aca="false">TRUNC(E102*F102,2)</f>
        <v>0.66</v>
      </c>
      <c r="H102" s="53"/>
      <c r="I102" s="53"/>
      <c r="J102" s="53"/>
      <c r="K102" s="53"/>
      <c r="L102" s="53"/>
      <c r="M102" s="53"/>
      <c r="N102" s="53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</row>
    <row r="103" customFormat="false" ht="21" hidden="false" customHeight="true" outlineLevel="0" collapsed="false">
      <c r="A103" s="166" t="s">
        <v>144</v>
      </c>
      <c r="B103" s="166" t="s">
        <v>215</v>
      </c>
      <c r="C103" s="36" t="s">
        <v>216</v>
      </c>
      <c r="D103" s="27" t="s">
        <v>206</v>
      </c>
      <c r="E103" s="27" t="n">
        <v>0.0016</v>
      </c>
      <c r="F103" s="146" t="n">
        <v>80.09</v>
      </c>
      <c r="G103" s="142" t="n">
        <f aca="false">TRUNC(E103*F103,2)</f>
        <v>0.12</v>
      </c>
      <c r="H103" s="53"/>
      <c r="I103" s="53"/>
      <c r="J103" s="53"/>
      <c r="K103" s="53"/>
      <c r="L103" s="53"/>
      <c r="M103" s="53"/>
      <c r="N103" s="53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</row>
    <row r="104" customFormat="false" ht="12.75" hidden="false" customHeight="true" outlineLevel="0" collapsed="false">
      <c r="A104" s="166" t="s">
        <v>159</v>
      </c>
      <c r="B104" s="166" t="s">
        <v>160</v>
      </c>
      <c r="C104" s="36" t="s">
        <v>161</v>
      </c>
      <c r="D104" s="27" t="s">
        <v>143</v>
      </c>
      <c r="E104" s="27" t="n">
        <v>0.239</v>
      </c>
      <c r="F104" s="146" t="n">
        <v>22.66</v>
      </c>
      <c r="G104" s="142" t="n">
        <f aca="false">TRUNC(E104*F104,2)</f>
        <v>5.41</v>
      </c>
      <c r="H104" s="53"/>
      <c r="I104" s="53"/>
      <c r="J104" s="53"/>
      <c r="K104" s="53"/>
      <c r="L104" s="53"/>
      <c r="M104" s="53"/>
      <c r="N104" s="53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</row>
    <row r="105" customFormat="false" ht="12.75" hidden="false" customHeight="true" outlineLevel="0" collapsed="false">
      <c r="A105" s="166" t="s">
        <v>159</v>
      </c>
      <c r="B105" s="166" t="s">
        <v>162</v>
      </c>
      <c r="C105" s="36" t="s">
        <v>163</v>
      </c>
      <c r="D105" s="27" t="s">
        <v>143</v>
      </c>
      <c r="E105" s="27" t="n">
        <v>0.145</v>
      </c>
      <c r="F105" s="146" t="n">
        <v>30.19</v>
      </c>
      <c r="G105" s="142" t="n">
        <f aca="false">TRUNC(E105*F105,2)</f>
        <v>4.37</v>
      </c>
      <c r="H105" s="53"/>
      <c r="I105" s="53"/>
      <c r="J105" s="53"/>
      <c r="K105" s="53"/>
      <c r="L105" s="53"/>
      <c r="M105" s="53"/>
      <c r="N105" s="53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</row>
    <row r="106" customFormat="false" ht="12.75" hidden="false" customHeight="true" outlineLevel="0" collapsed="false">
      <c r="A106" s="109"/>
      <c r="B106" s="112"/>
      <c r="C106" s="10"/>
      <c r="D106" s="10"/>
      <c r="E106" s="148" t="n">
        <f aca="false">100%-E107</f>
        <v>0.8235</v>
      </c>
      <c r="F106" s="149" t="s">
        <v>149</v>
      </c>
      <c r="G106" s="163" t="n">
        <f aca="false">ROUND(E106*G108,2)</f>
        <v>38.57</v>
      </c>
      <c r="H106" s="53"/>
      <c r="I106" s="53"/>
      <c r="J106" s="53"/>
      <c r="K106" s="53"/>
      <c r="L106" s="53"/>
      <c r="M106" s="53"/>
      <c r="N106" s="156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</row>
    <row r="107" customFormat="false" ht="12.75" hidden="false" customHeight="true" outlineLevel="0" collapsed="false">
      <c r="A107" s="109"/>
      <c r="B107" s="112"/>
      <c r="C107" s="147"/>
      <c r="D107" s="10"/>
      <c r="E107" s="148" t="n">
        <v>0.1765</v>
      </c>
      <c r="F107" s="149" t="s">
        <v>150</v>
      </c>
      <c r="G107" s="142" t="n">
        <f aca="false">ROUND(G108*E107,2)</f>
        <v>8.27</v>
      </c>
      <c r="H107" s="53"/>
      <c r="I107" s="53"/>
      <c r="J107" s="53"/>
      <c r="K107" s="53"/>
      <c r="L107" s="53"/>
      <c r="M107" s="53"/>
      <c r="N107" s="53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</row>
    <row r="108" customFormat="false" ht="12.75" hidden="false" customHeight="true" outlineLevel="0" collapsed="false">
      <c r="A108" s="109"/>
      <c r="B108" s="112"/>
      <c r="C108" s="147"/>
      <c r="D108" s="10"/>
      <c r="E108" s="148"/>
      <c r="F108" s="149"/>
      <c r="G108" s="142" t="n">
        <f aca="false">ROUND(SUM(G100:G105),2)</f>
        <v>46.84</v>
      </c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</row>
    <row r="109" customFormat="false" ht="12.75" hidden="false" customHeight="true" outlineLevel="0" collapsed="false">
      <c r="A109" s="109"/>
      <c r="B109" s="112"/>
      <c r="C109" s="147"/>
      <c r="D109" s="10"/>
      <c r="E109" s="148"/>
      <c r="F109" s="149"/>
      <c r="G109" s="98"/>
      <c r="H109" s="53"/>
      <c r="I109" s="53"/>
      <c r="J109" s="53"/>
      <c r="K109" s="53"/>
      <c r="L109" s="53"/>
      <c r="M109" s="53"/>
      <c r="N109" s="53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</row>
    <row r="110" customFormat="false" ht="12.75" hidden="false" customHeight="true" outlineLevel="0" collapsed="false">
      <c r="A110" s="136" t="s">
        <v>78</v>
      </c>
      <c r="B110" s="137"/>
      <c r="C110" s="137"/>
      <c r="D110" s="137"/>
      <c r="E110" s="137"/>
      <c r="F110" s="137"/>
      <c r="G110" s="137"/>
      <c r="H110" s="53"/>
      <c r="I110" s="53"/>
      <c r="J110" s="53"/>
      <c r="K110" s="53"/>
      <c r="L110" s="53"/>
      <c r="M110" s="53"/>
      <c r="N110" s="53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</row>
    <row r="111" customFormat="false" ht="12.75" hidden="false" customHeight="true" outlineLevel="0" collapsed="false">
      <c r="A111" s="157"/>
      <c r="B111" s="135"/>
      <c r="C111" s="135"/>
      <c r="D111" s="135"/>
      <c r="E111" s="135"/>
      <c r="F111" s="135"/>
      <c r="G111" s="135"/>
      <c r="H111" s="53"/>
      <c r="I111" s="53"/>
      <c r="J111" s="53"/>
      <c r="K111" s="53"/>
      <c r="L111" s="53"/>
      <c r="M111" s="53"/>
      <c r="N111" s="53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</row>
    <row r="112" customFormat="false" ht="30.75" hidden="false" customHeight="true" outlineLevel="0" collapsed="false">
      <c r="A112" s="138" t="s">
        <v>217</v>
      </c>
      <c r="B112" s="138"/>
      <c r="C112" s="158" t="s">
        <v>218</v>
      </c>
      <c r="D112" s="159" t="s">
        <v>214</v>
      </c>
      <c r="E112" s="160"/>
      <c r="F112" s="160"/>
      <c r="G112" s="160"/>
      <c r="H112" s="53"/>
      <c r="I112" s="53"/>
      <c r="J112" s="53"/>
      <c r="K112" s="53"/>
      <c r="L112" s="53"/>
      <c r="M112" s="53"/>
      <c r="N112" s="53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</row>
    <row r="113" customFormat="false" ht="21" hidden="false" customHeight="true" outlineLevel="0" collapsed="false">
      <c r="A113" s="161" t="s">
        <v>159</v>
      </c>
      <c r="B113" s="161" t="s">
        <v>219</v>
      </c>
      <c r="C113" s="36" t="s">
        <v>220</v>
      </c>
      <c r="D113" s="162" t="s">
        <v>143</v>
      </c>
      <c r="E113" s="162" t="n">
        <v>0.3214</v>
      </c>
      <c r="F113" s="146" t="n">
        <v>23.81</v>
      </c>
      <c r="G113" s="142" t="n">
        <f aca="false">TRUNC(E113*F113,2)</f>
        <v>7.65</v>
      </c>
      <c r="H113" s="53"/>
      <c r="I113" s="53"/>
      <c r="J113" s="53"/>
      <c r="K113" s="53"/>
      <c r="L113" s="53"/>
      <c r="M113" s="53"/>
      <c r="N113" s="53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</row>
    <row r="114" customFormat="false" ht="21" hidden="false" customHeight="true" outlineLevel="0" collapsed="false">
      <c r="A114" s="161" t="s">
        <v>159</v>
      </c>
      <c r="B114" s="161" t="s">
        <v>221</v>
      </c>
      <c r="C114" s="36" t="s">
        <v>222</v>
      </c>
      <c r="D114" s="162" t="s">
        <v>223</v>
      </c>
      <c r="E114" s="162" t="n">
        <v>0.8109</v>
      </c>
      <c r="F114" s="146" t="n">
        <v>24.83</v>
      </c>
      <c r="G114" s="142" t="n">
        <f aca="false">TRUNC(E114*F114,2)</f>
        <v>20.13</v>
      </c>
      <c r="H114" s="53"/>
      <c r="I114" s="53"/>
      <c r="J114" s="53"/>
      <c r="K114" s="53"/>
      <c r="L114" s="53"/>
      <c r="M114" s="53"/>
      <c r="N114" s="53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</row>
    <row r="115" customFormat="false" ht="21" hidden="false" customHeight="true" outlineLevel="0" collapsed="false">
      <c r="A115" s="161" t="s">
        <v>159</v>
      </c>
      <c r="B115" s="161" t="s">
        <v>224</v>
      </c>
      <c r="C115" s="36" t="s">
        <v>225</v>
      </c>
      <c r="D115" s="162" t="s">
        <v>226</v>
      </c>
      <c r="E115" s="162" t="n">
        <v>0.332</v>
      </c>
      <c r="F115" s="146" t="n">
        <v>26.75</v>
      </c>
      <c r="G115" s="142" t="n">
        <f aca="false">TRUNC(E115*F115,2)</f>
        <v>8.88</v>
      </c>
      <c r="H115" s="53"/>
      <c r="I115" s="53"/>
      <c r="J115" s="53"/>
      <c r="K115" s="53"/>
      <c r="L115" s="53"/>
      <c r="M115" s="53"/>
      <c r="N115" s="53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</row>
    <row r="116" customFormat="false" ht="12.75" hidden="false" customHeight="true" outlineLevel="0" collapsed="false">
      <c r="A116" s="109"/>
      <c r="B116" s="112"/>
      <c r="C116" s="10"/>
      <c r="D116" s="10"/>
      <c r="E116" s="148" t="n">
        <v>0.118565169</v>
      </c>
      <c r="F116" s="149" t="s">
        <v>149</v>
      </c>
      <c r="G116" s="163" t="n">
        <f aca="false">ROUND(E116*G119,2)</f>
        <v>4.35</v>
      </c>
      <c r="H116" s="53"/>
      <c r="I116" s="53"/>
      <c r="J116" s="53"/>
      <c r="K116" s="53"/>
      <c r="L116" s="53"/>
      <c r="M116" s="53"/>
      <c r="N116" s="53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</row>
    <row r="117" customFormat="false" ht="12.75" hidden="false" customHeight="true" outlineLevel="0" collapsed="false">
      <c r="A117" s="109"/>
      <c r="B117" s="112"/>
      <c r="C117" s="147"/>
      <c r="D117" s="10"/>
      <c r="E117" s="148" t="n">
        <v>0.844742609</v>
      </c>
      <c r="F117" s="149" t="s">
        <v>150</v>
      </c>
      <c r="G117" s="142" t="n">
        <f aca="false">ROUND(G119*E117,2)</f>
        <v>30.97</v>
      </c>
      <c r="H117" s="53"/>
      <c r="I117" s="53"/>
      <c r="J117" s="53"/>
      <c r="K117" s="53"/>
      <c r="L117" s="53"/>
      <c r="M117" s="53"/>
      <c r="N117" s="53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</row>
    <row r="118" customFormat="false" ht="12.75" hidden="false" customHeight="true" outlineLevel="0" collapsed="false">
      <c r="A118" s="109"/>
      <c r="B118" s="112"/>
      <c r="C118" s="147"/>
      <c r="D118" s="10"/>
      <c r="E118" s="148" t="n">
        <f aca="false">100%-E116-E117</f>
        <v>0.036692222</v>
      </c>
      <c r="F118" s="149" t="s">
        <v>227</v>
      </c>
      <c r="G118" s="142" t="n">
        <f aca="false">ROUND(G119*E118,2)</f>
        <v>1.35</v>
      </c>
      <c r="H118" s="53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</row>
    <row r="119" customFormat="false" ht="12.75" hidden="false" customHeight="true" outlineLevel="0" collapsed="false">
      <c r="A119" s="109"/>
      <c r="B119" s="112"/>
      <c r="C119" s="147"/>
      <c r="D119" s="10"/>
      <c r="E119" s="148"/>
      <c r="F119" s="149"/>
      <c r="G119" s="142" t="n">
        <f aca="false">ROUND(SUM(G113:G115),2)</f>
        <v>36.66</v>
      </c>
      <c r="H119" s="53"/>
      <c r="I119" s="53"/>
      <c r="J119" s="53"/>
      <c r="K119" s="53"/>
      <c r="L119" s="53"/>
      <c r="M119" s="53"/>
      <c r="N119" s="53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</row>
    <row r="120" customFormat="false" ht="12.75" hidden="false" customHeight="true" outlineLevel="0" collapsed="false">
      <c r="A120" s="157"/>
      <c r="B120" s="135"/>
      <c r="C120" s="135"/>
      <c r="D120" s="135"/>
      <c r="E120" s="135"/>
      <c r="F120" s="135"/>
      <c r="G120" s="135"/>
      <c r="H120" s="53"/>
      <c r="I120" s="53"/>
      <c r="J120" s="53"/>
      <c r="K120" s="53"/>
      <c r="L120" s="53"/>
      <c r="M120" s="53"/>
      <c r="N120" s="53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</row>
    <row r="121" customFormat="false" ht="30.75" hidden="false" customHeight="true" outlineLevel="0" collapsed="false">
      <c r="A121" s="138" t="s">
        <v>228</v>
      </c>
      <c r="B121" s="138"/>
      <c r="C121" s="158" t="s">
        <v>229</v>
      </c>
      <c r="D121" s="159" t="s">
        <v>214</v>
      </c>
      <c r="E121" s="160"/>
      <c r="F121" s="160"/>
      <c r="G121" s="160"/>
      <c r="H121" s="53"/>
      <c r="I121" s="53"/>
      <c r="J121" s="53"/>
      <c r="K121" s="53"/>
      <c r="L121" s="53"/>
      <c r="M121" s="53"/>
      <c r="N121" s="53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</row>
    <row r="122" customFormat="false" ht="21" hidden="false" customHeight="true" outlineLevel="0" collapsed="false">
      <c r="A122" s="161" t="s">
        <v>159</v>
      </c>
      <c r="B122" s="161" t="s">
        <v>219</v>
      </c>
      <c r="C122" s="36" t="s">
        <v>220</v>
      </c>
      <c r="D122" s="162" t="s">
        <v>143</v>
      </c>
      <c r="E122" s="162" t="n">
        <v>0.4783</v>
      </c>
      <c r="F122" s="146" t="n">
        <v>23.81</v>
      </c>
      <c r="G122" s="142" t="n">
        <f aca="false">TRUNC(E122*F122,2)</f>
        <v>11.38</v>
      </c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</row>
    <row r="123" customFormat="false" ht="21" hidden="false" customHeight="true" outlineLevel="0" collapsed="false">
      <c r="A123" s="161" t="s">
        <v>159</v>
      </c>
      <c r="B123" s="161" t="s">
        <v>230</v>
      </c>
      <c r="C123" s="36" t="s">
        <v>231</v>
      </c>
      <c r="D123" s="162" t="s">
        <v>143</v>
      </c>
      <c r="E123" s="162" t="n">
        <v>1.7006</v>
      </c>
      <c r="F123" s="146" t="n">
        <v>31.44</v>
      </c>
      <c r="G123" s="142" t="n">
        <f aca="false">TRUNC(E123*F123,2)</f>
        <v>53.46</v>
      </c>
      <c r="H123" s="53"/>
      <c r="I123" s="53"/>
      <c r="J123" s="53"/>
      <c r="K123" s="53"/>
      <c r="L123" s="53"/>
      <c r="M123" s="53"/>
      <c r="N123" s="53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</row>
    <row r="124" customFormat="false" ht="12.75" hidden="false" customHeight="true" outlineLevel="0" collapsed="false">
      <c r="A124" s="109"/>
      <c r="B124" s="112"/>
      <c r="C124" s="10"/>
      <c r="D124" s="10"/>
      <c r="E124" s="148" t="n">
        <v>0.113632854</v>
      </c>
      <c r="F124" s="149" t="s">
        <v>149</v>
      </c>
      <c r="G124" s="163" t="n">
        <f aca="false">ROUND(E124*G126,2)</f>
        <v>7.37</v>
      </c>
      <c r="H124" s="53"/>
      <c r="I124" s="53"/>
      <c r="J124" s="53"/>
      <c r="K124" s="53"/>
      <c r="L124" s="53"/>
      <c r="M124" s="53"/>
      <c r="N124" s="53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</row>
    <row r="125" customFormat="false" ht="12.75" hidden="false" customHeight="true" outlineLevel="0" collapsed="false">
      <c r="A125" s="109"/>
      <c r="B125" s="112"/>
      <c r="C125" s="147"/>
      <c r="D125" s="10"/>
      <c r="E125" s="148" t="n">
        <v>0.886367146</v>
      </c>
      <c r="F125" s="149" t="s">
        <v>150</v>
      </c>
      <c r="G125" s="142" t="n">
        <f aca="false">ROUND(G126*E125,2)</f>
        <v>57.47</v>
      </c>
      <c r="H125" s="53"/>
      <c r="I125" s="53"/>
      <c r="J125" s="53"/>
      <c r="K125" s="53"/>
      <c r="L125" s="53"/>
      <c r="M125" s="53"/>
      <c r="N125" s="53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</row>
    <row r="126" customFormat="false" ht="12.75" hidden="false" customHeight="true" outlineLevel="0" collapsed="false">
      <c r="A126" s="109"/>
      <c r="B126" s="112"/>
      <c r="C126" s="147"/>
      <c r="D126" s="10"/>
      <c r="E126" s="148"/>
      <c r="F126" s="149"/>
      <c r="G126" s="142" t="n">
        <f aca="false">ROUND(SUM(G122:G123),2)</f>
        <v>64.84</v>
      </c>
      <c r="H126" s="53"/>
      <c r="I126" s="53"/>
      <c r="J126" s="53"/>
      <c r="K126" s="53"/>
      <c r="L126" s="53"/>
      <c r="M126" s="53"/>
      <c r="N126" s="53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</row>
    <row r="127" customFormat="false" ht="12.75" hidden="false" customHeight="true" outlineLevel="0" collapsed="false">
      <c r="A127" s="157"/>
      <c r="B127" s="135"/>
      <c r="C127" s="135"/>
      <c r="D127" s="135"/>
      <c r="E127" s="135"/>
      <c r="F127" s="135"/>
      <c r="G127" s="135"/>
      <c r="H127" s="53"/>
      <c r="I127" s="53"/>
      <c r="J127" s="53"/>
      <c r="K127" s="53"/>
      <c r="L127" s="53"/>
      <c r="M127" s="53"/>
      <c r="N127" s="53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</row>
    <row r="128" customFormat="false" ht="37.5" hidden="false" customHeight="true" outlineLevel="0" collapsed="false">
      <c r="A128" s="138" t="s">
        <v>232</v>
      </c>
      <c r="B128" s="138"/>
      <c r="C128" s="158" t="s">
        <v>84</v>
      </c>
      <c r="D128" s="159" t="s">
        <v>158</v>
      </c>
      <c r="E128" s="160" t="s">
        <v>233</v>
      </c>
      <c r="F128" s="160"/>
      <c r="G128" s="160"/>
      <c r="H128" s="53"/>
      <c r="I128" s="53"/>
      <c r="J128" s="53"/>
      <c r="K128" s="53"/>
      <c r="L128" s="53"/>
      <c r="M128" s="53"/>
      <c r="N128" s="53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</row>
    <row r="129" customFormat="false" ht="21" hidden="false" customHeight="true" outlineLevel="0" collapsed="false">
      <c r="A129" s="161" t="s">
        <v>144</v>
      </c>
      <c r="B129" s="161" t="s">
        <v>234</v>
      </c>
      <c r="C129" s="36" t="s">
        <v>235</v>
      </c>
      <c r="D129" s="162" t="s">
        <v>158</v>
      </c>
      <c r="E129" s="162" t="n">
        <v>1.0353</v>
      </c>
      <c r="F129" s="146" t="n">
        <v>13.92</v>
      </c>
      <c r="G129" s="142" t="n">
        <f aca="false">TRUNC(E129*F129,2)</f>
        <v>14.41</v>
      </c>
      <c r="H129" s="53"/>
      <c r="I129" s="53"/>
      <c r="J129" s="53"/>
      <c r="K129" s="53"/>
      <c r="L129" s="53"/>
      <c r="M129" s="53"/>
      <c r="N129" s="53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</row>
    <row r="130" customFormat="false" ht="12.75" hidden="false" customHeight="true" outlineLevel="0" collapsed="false">
      <c r="A130" s="161" t="s">
        <v>144</v>
      </c>
      <c r="B130" s="161" t="s">
        <v>236</v>
      </c>
      <c r="C130" s="36" t="s">
        <v>237</v>
      </c>
      <c r="D130" s="162" t="s">
        <v>238</v>
      </c>
      <c r="E130" s="162" t="n">
        <v>0.0224</v>
      </c>
      <c r="F130" s="146" t="n">
        <v>2.39</v>
      </c>
      <c r="G130" s="142" t="n">
        <f aca="false">TRUNC(E130*F130,2)</f>
        <v>0.05</v>
      </c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</row>
    <row r="131" customFormat="false" ht="21" hidden="false" customHeight="true" outlineLevel="0" collapsed="false">
      <c r="A131" s="161" t="s">
        <v>159</v>
      </c>
      <c r="B131" s="161" t="s">
        <v>219</v>
      </c>
      <c r="C131" s="36" t="s">
        <v>220</v>
      </c>
      <c r="D131" s="162" t="s">
        <v>143</v>
      </c>
      <c r="E131" s="162" t="n">
        <v>0.4024</v>
      </c>
      <c r="F131" s="146" t="n">
        <v>23.81</v>
      </c>
      <c r="G131" s="142" t="n">
        <f aca="false">TRUNC(E131*F131,2)</f>
        <v>9.58</v>
      </c>
      <c r="H131" s="53"/>
      <c r="I131" s="53"/>
      <c r="J131" s="53"/>
      <c r="K131" s="53"/>
      <c r="L131" s="53"/>
      <c r="M131" s="53"/>
      <c r="N131" s="53"/>
      <c r="O131" s="53"/>
      <c r="P131" s="53"/>
      <c r="Q131" s="53"/>
      <c r="R131" s="53"/>
      <c r="S131" s="53"/>
      <c r="T131" s="53"/>
      <c r="U131" s="53"/>
      <c r="V131" s="53"/>
      <c r="W131" s="53"/>
      <c r="X131" s="53"/>
      <c r="Y131" s="53"/>
      <c r="Z131" s="53"/>
    </row>
    <row r="132" customFormat="false" ht="21" hidden="false" customHeight="true" outlineLevel="0" collapsed="false">
      <c r="A132" s="161" t="s">
        <v>159</v>
      </c>
      <c r="B132" s="161" t="s">
        <v>230</v>
      </c>
      <c r="C132" s="36" t="s">
        <v>231</v>
      </c>
      <c r="D132" s="162" t="s">
        <v>143</v>
      </c>
      <c r="E132" s="162" t="n">
        <v>0.4024</v>
      </c>
      <c r="F132" s="146" t="n">
        <v>31.44</v>
      </c>
      <c r="G132" s="142" t="n">
        <f aca="false">TRUNC(E132*F132,2)</f>
        <v>12.65</v>
      </c>
      <c r="H132" s="53"/>
      <c r="I132" s="53"/>
      <c r="J132" s="53"/>
      <c r="K132" s="53"/>
      <c r="L132" s="53"/>
      <c r="M132" s="53"/>
      <c r="N132" s="156"/>
      <c r="O132" s="53"/>
      <c r="P132" s="53"/>
      <c r="Q132" s="53"/>
      <c r="R132" s="53"/>
      <c r="S132" s="53"/>
      <c r="T132" s="53"/>
      <c r="U132" s="53"/>
      <c r="V132" s="53"/>
      <c r="W132" s="53"/>
      <c r="X132" s="53"/>
      <c r="Y132" s="53"/>
      <c r="Z132" s="53"/>
    </row>
    <row r="133" customFormat="false" ht="12.75" hidden="false" customHeight="true" outlineLevel="0" collapsed="false">
      <c r="A133" s="109"/>
      <c r="B133" s="112"/>
      <c r="C133" s="10"/>
      <c r="D133" s="10"/>
      <c r="E133" s="148" t="n">
        <f aca="false">100%-E134</f>
        <v>0.4688</v>
      </c>
      <c r="F133" s="149" t="s">
        <v>149</v>
      </c>
      <c r="G133" s="163" t="n">
        <f aca="false">ROUND(E133*G135,2)</f>
        <v>17.2</v>
      </c>
      <c r="H133" s="53"/>
      <c r="I133" s="53"/>
      <c r="J133" s="53"/>
      <c r="K133" s="53"/>
      <c r="L133" s="53"/>
      <c r="M133" s="53"/>
      <c r="N133" s="53"/>
      <c r="O133" s="53"/>
      <c r="P133" s="53"/>
      <c r="Q133" s="53"/>
      <c r="R133" s="53"/>
      <c r="S133" s="53"/>
      <c r="T133" s="53"/>
      <c r="U133" s="53"/>
      <c r="V133" s="53"/>
      <c r="W133" s="53"/>
      <c r="X133" s="53"/>
      <c r="Y133" s="53"/>
      <c r="Z133" s="53"/>
    </row>
    <row r="134" customFormat="false" ht="12.75" hidden="false" customHeight="true" outlineLevel="0" collapsed="false">
      <c r="A134" s="109"/>
      <c r="B134" s="112"/>
      <c r="C134" s="147"/>
      <c r="D134" s="10"/>
      <c r="E134" s="148" t="n">
        <v>0.5312</v>
      </c>
      <c r="F134" s="149" t="s">
        <v>150</v>
      </c>
      <c r="G134" s="142" t="n">
        <f aca="false">ROUND(G135*E134,2)</f>
        <v>19.49</v>
      </c>
      <c r="H134" s="53"/>
      <c r="I134" s="53"/>
      <c r="J134" s="53"/>
      <c r="K134" s="53"/>
      <c r="L134" s="53"/>
      <c r="M134" s="53"/>
      <c r="N134" s="53"/>
      <c r="O134" s="53"/>
      <c r="P134" s="53"/>
      <c r="Q134" s="53"/>
      <c r="R134" s="53"/>
      <c r="S134" s="53"/>
      <c r="T134" s="53"/>
      <c r="U134" s="53"/>
      <c r="V134" s="53"/>
      <c r="W134" s="53"/>
      <c r="X134" s="53"/>
      <c r="Y134" s="53"/>
      <c r="Z134" s="53"/>
    </row>
    <row r="135" customFormat="false" ht="12.75" hidden="false" customHeight="true" outlineLevel="0" collapsed="false">
      <c r="A135" s="109"/>
      <c r="B135" s="112"/>
      <c r="C135" s="147"/>
      <c r="D135" s="10"/>
      <c r="E135" s="148"/>
      <c r="F135" s="149"/>
      <c r="G135" s="142" t="n">
        <f aca="false">ROUND(SUM(G129:G132),2)</f>
        <v>36.69</v>
      </c>
      <c r="H135" s="53"/>
      <c r="I135" s="53"/>
      <c r="J135" s="53"/>
      <c r="K135" s="53"/>
      <c r="L135" s="53"/>
      <c r="M135" s="53"/>
      <c r="N135" s="53"/>
      <c r="O135" s="53"/>
      <c r="P135" s="53"/>
      <c r="Q135" s="53"/>
      <c r="R135" s="53"/>
      <c r="S135" s="53"/>
      <c r="T135" s="53"/>
      <c r="U135" s="53"/>
      <c r="V135" s="53"/>
      <c r="W135" s="53"/>
      <c r="X135" s="53"/>
      <c r="Y135" s="53"/>
      <c r="Z135" s="53"/>
    </row>
    <row r="136" customFormat="false" ht="12.75" hidden="false" customHeight="true" outlineLevel="0" collapsed="false">
      <c r="A136" s="157"/>
      <c r="B136" s="135"/>
      <c r="C136" s="135"/>
      <c r="D136" s="135"/>
      <c r="E136" s="135"/>
      <c r="F136" s="135"/>
      <c r="G136" s="135"/>
      <c r="H136" s="53"/>
      <c r="I136" s="53"/>
      <c r="J136" s="53"/>
      <c r="K136" s="53"/>
      <c r="L136" s="53"/>
      <c r="M136" s="53"/>
      <c r="N136" s="53"/>
      <c r="O136" s="53"/>
      <c r="P136" s="53"/>
      <c r="Q136" s="53"/>
      <c r="R136" s="53"/>
      <c r="S136" s="53"/>
      <c r="T136" s="53"/>
      <c r="U136" s="53"/>
      <c r="V136" s="53"/>
      <c r="W136" s="53"/>
      <c r="X136" s="53"/>
      <c r="Y136" s="53"/>
      <c r="Z136" s="53"/>
    </row>
    <row r="137" customFormat="false" ht="21" hidden="false" customHeight="true" outlineLevel="0" collapsed="false">
      <c r="A137" s="138" t="s">
        <v>239</v>
      </c>
      <c r="B137" s="138"/>
      <c r="C137" s="158" t="s">
        <v>87</v>
      </c>
      <c r="D137" s="159" t="s">
        <v>214</v>
      </c>
      <c r="E137" s="160"/>
      <c r="F137" s="160"/>
      <c r="G137" s="160"/>
      <c r="H137" s="53"/>
      <c r="I137" s="53"/>
      <c r="J137" s="53"/>
      <c r="K137" s="53"/>
      <c r="L137" s="53"/>
      <c r="M137" s="53"/>
      <c r="N137" s="53"/>
      <c r="O137" s="53"/>
      <c r="P137" s="53"/>
      <c r="Q137" s="53"/>
      <c r="R137" s="53"/>
      <c r="S137" s="53"/>
      <c r="T137" s="53"/>
      <c r="U137" s="53"/>
      <c r="V137" s="53"/>
      <c r="W137" s="53"/>
      <c r="X137" s="53"/>
      <c r="Y137" s="53"/>
      <c r="Z137" s="53"/>
    </row>
    <row r="138" customFormat="false" ht="21" hidden="false" customHeight="true" outlineLevel="0" collapsed="false">
      <c r="A138" s="161" t="s">
        <v>144</v>
      </c>
      <c r="B138" s="161" t="s">
        <v>240</v>
      </c>
      <c r="C138" s="36" t="s">
        <v>241</v>
      </c>
      <c r="D138" s="162" t="s">
        <v>238</v>
      </c>
      <c r="E138" s="162" t="n">
        <v>2</v>
      </c>
      <c r="F138" s="146" t="n">
        <v>3.4</v>
      </c>
      <c r="G138" s="142" t="n">
        <f aca="false">TRUNC(E138*F138,2)</f>
        <v>6.8</v>
      </c>
      <c r="H138" s="53"/>
      <c r="I138" s="53"/>
      <c r="J138" s="53"/>
      <c r="K138" s="53"/>
      <c r="L138" s="53"/>
      <c r="M138" s="53"/>
      <c r="N138" s="53"/>
      <c r="O138" s="53"/>
      <c r="P138" s="53"/>
      <c r="Q138" s="53"/>
      <c r="R138" s="53"/>
      <c r="S138" s="53"/>
      <c r="T138" s="53"/>
      <c r="U138" s="53"/>
      <c r="V138" s="53"/>
      <c r="W138" s="53"/>
      <c r="X138" s="53"/>
      <c r="Y138" s="53"/>
      <c r="Z138" s="53"/>
    </row>
    <row r="139" customFormat="false" ht="21" hidden="false" customHeight="true" outlineLevel="0" collapsed="false">
      <c r="A139" s="161" t="s">
        <v>144</v>
      </c>
      <c r="B139" s="161" t="s">
        <v>242</v>
      </c>
      <c r="C139" s="36" t="s">
        <v>243</v>
      </c>
      <c r="D139" s="162" t="s">
        <v>238</v>
      </c>
      <c r="E139" s="162" t="n">
        <v>1</v>
      </c>
      <c r="F139" s="146" t="n">
        <v>8.54</v>
      </c>
      <c r="G139" s="142" t="n">
        <f aca="false">TRUNC(E139*F139,2)</f>
        <v>8.54</v>
      </c>
      <c r="H139" s="53"/>
      <c r="I139" s="53"/>
      <c r="J139" s="53"/>
      <c r="K139" s="53"/>
      <c r="L139" s="53"/>
      <c r="M139" s="53"/>
      <c r="N139" s="53"/>
      <c r="O139" s="53"/>
      <c r="P139" s="53"/>
      <c r="Q139" s="53"/>
      <c r="R139" s="53"/>
      <c r="S139" s="53"/>
      <c r="T139" s="53"/>
      <c r="U139" s="53"/>
      <c r="V139" s="53"/>
      <c r="W139" s="53"/>
      <c r="X139" s="53"/>
      <c r="Y139" s="53"/>
      <c r="Z139" s="53"/>
    </row>
    <row r="140" customFormat="false" ht="30.75" hidden="false" customHeight="true" outlineLevel="0" collapsed="false">
      <c r="A140" s="166" t="s">
        <v>144</v>
      </c>
      <c r="B140" s="166" t="s">
        <v>244</v>
      </c>
      <c r="C140" s="36" t="s">
        <v>245</v>
      </c>
      <c r="D140" s="27" t="s">
        <v>238</v>
      </c>
      <c r="E140" s="27" t="n">
        <v>0.115</v>
      </c>
      <c r="F140" s="146" t="n">
        <v>28.9</v>
      </c>
      <c r="G140" s="142" t="n">
        <f aca="false">TRUNC(E140*F140,2)</f>
        <v>3.32</v>
      </c>
      <c r="H140" s="53"/>
      <c r="I140" s="53"/>
      <c r="J140" s="53"/>
      <c r="K140" s="53"/>
      <c r="L140" s="53"/>
      <c r="M140" s="53"/>
      <c r="N140" s="53"/>
      <c r="O140" s="53"/>
      <c r="P140" s="53"/>
      <c r="Q140" s="53"/>
      <c r="R140" s="53"/>
      <c r="S140" s="53"/>
      <c r="T140" s="53"/>
      <c r="U140" s="53"/>
      <c r="V140" s="53"/>
      <c r="W140" s="53"/>
      <c r="X140" s="53"/>
      <c r="Y140" s="53"/>
      <c r="Z140" s="53"/>
    </row>
    <row r="141" customFormat="false" ht="21" hidden="false" customHeight="true" outlineLevel="0" collapsed="false">
      <c r="A141" s="161" t="s">
        <v>159</v>
      </c>
      <c r="B141" s="161" t="s">
        <v>219</v>
      </c>
      <c r="C141" s="36" t="s">
        <v>220</v>
      </c>
      <c r="D141" s="162" t="s">
        <v>143</v>
      </c>
      <c r="E141" s="162" t="n">
        <v>0.1926</v>
      </c>
      <c r="F141" s="146" t="n">
        <v>23.81</v>
      </c>
      <c r="G141" s="142" t="n">
        <f aca="false">TRUNC(E141*F141,2)</f>
        <v>4.58</v>
      </c>
      <c r="H141" s="53"/>
      <c r="I141" s="53"/>
      <c r="J141" s="53"/>
      <c r="K141" s="53"/>
      <c r="L141" s="53"/>
      <c r="M141" s="53"/>
      <c r="N141" s="53"/>
      <c r="O141" s="53"/>
      <c r="P141" s="53"/>
      <c r="Q141" s="53"/>
      <c r="R141" s="53"/>
      <c r="S141" s="53"/>
      <c r="T141" s="53"/>
      <c r="U141" s="53"/>
      <c r="V141" s="53"/>
      <c r="W141" s="53"/>
      <c r="X141" s="53"/>
      <c r="Y141" s="53"/>
      <c r="Z141" s="53"/>
    </row>
    <row r="142" customFormat="false" ht="21" hidden="false" customHeight="true" outlineLevel="0" collapsed="false">
      <c r="A142" s="161" t="s">
        <v>159</v>
      </c>
      <c r="B142" s="161" t="s">
        <v>230</v>
      </c>
      <c r="C142" s="36" t="s">
        <v>231</v>
      </c>
      <c r="D142" s="162" t="s">
        <v>143</v>
      </c>
      <c r="E142" s="162" t="n">
        <v>0.1926</v>
      </c>
      <c r="F142" s="146" t="n">
        <v>31.44</v>
      </c>
      <c r="G142" s="142" t="n">
        <f aca="false">TRUNC(E142*F142,2)</f>
        <v>6.05</v>
      </c>
      <c r="H142" s="53"/>
      <c r="I142" s="53"/>
      <c r="J142" s="53"/>
      <c r="K142" s="53"/>
      <c r="L142" s="53"/>
      <c r="M142" s="53"/>
      <c r="N142" s="53"/>
      <c r="O142" s="53"/>
      <c r="P142" s="53"/>
      <c r="Q142" s="53"/>
      <c r="R142" s="53"/>
      <c r="S142" s="53"/>
      <c r="T142" s="53"/>
      <c r="U142" s="53"/>
      <c r="V142" s="53"/>
      <c r="W142" s="53"/>
      <c r="X142" s="53"/>
      <c r="Y142" s="53"/>
      <c r="Z142" s="53"/>
    </row>
    <row r="143" customFormat="false" ht="12.75" hidden="false" customHeight="true" outlineLevel="0" collapsed="false">
      <c r="A143" s="109"/>
      <c r="B143" s="112"/>
      <c r="C143" s="10"/>
      <c r="D143" s="10"/>
      <c r="E143" s="148" t="n">
        <v>0.681273537</v>
      </c>
      <c r="F143" s="149" t="s">
        <v>149</v>
      </c>
      <c r="G143" s="163" t="n">
        <f aca="false">ROUND(E143*G145,2)</f>
        <v>19.95</v>
      </c>
      <c r="H143" s="53"/>
      <c r="I143" s="53"/>
      <c r="J143" s="53"/>
      <c r="K143" s="53"/>
      <c r="L143" s="53"/>
      <c r="M143" s="53"/>
      <c r="N143" s="156"/>
      <c r="O143" s="53"/>
      <c r="P143" s="53"/>
      <c r="Q143" s="53"/>
      <c r="R143" s="53"/>
      <c r="S143" s="53"/>
      <c r="T143" s="53"/>
      <c r="U143" s="53"/>
      <c r="V143" s="53"/>
      <c r="W143" s="53"/>
      <c r="X143" s="53"/>
      <c r="Y143" s="53"/>
      <c r="Z143" s="53"/>
    </row>
    <row r="144" customFormat="false" ht="12.75" hidden="false" customHeight="true" outlineLevel="0" collapsed="false">
      <c r="A144" s="109"/>
      <c r="B144" s="112"/>
      <c r="C144" s="147"/>
      <c r="D144" s="10"/>
      <c r="E144" s="148" t="n">
        <v>0.318726463</v>
      </c>
      <c r="F144" s="149" t="s">
        <v>150</v>
      </c>
      <c r="G144" s="142" t="n">
        <f aca="false">ROUND(G145*E144,2)</f>
        <v>9.34</v>
      </c>
      <c r="H144" s="53"/>
      <c r="I144" s="53"/>
      <c r="J144" s="53"/>
      <c r="K144" s="53"/>
      <c r="L144" s="53"/>
      <c r="M144" s="53"/>
      <c r="N144" s="53"/>
      <c r="O144" s="53"/>
      <c r="P144" s="53"/>
      <c r="Q144" s="53"/>
      <c r="R144" s="53"/>
      <c r="S144" s="53"/>
      <c r="T144" s="53"/>
      <c r="U144" s="53"/>
      <c r="V144" s="53"/>
      <c r="W144" s="53"/>
      <c r="X144" s="53"/>
      <c r="Y144" s="53"/>
      <c r="Z144" s="53"/>
    </row>
    <row r="145" customFormat="false" ht="12.75" hidden="false" customHeight="true" outlineLevel="0" collapsed="false">
      <c r="A145" s="109"/>
      <c r="B145" s="112"/>
      <c r="C145" s="147"/>
      <c r="D145" s="10"/>
      <c r="E145" s="148"/>
      <c r="F145" s="149"/>
      <c r="G145" s="142" t="n">
        <f aca="false">ROUND(SUM(G138:G142),2)</f>
        <v>29.29</v>
      </c>
      <c r="H145" s="53"/>
      <c r="I145" s="53"/>
      <c r="J145" s="53"/>
      <c r="K145" s="53"/>
      <c r="L145" s="53"/>
      <c r="M145" s="53"/>
      <c r="N145" s="53"/>
      <c r="O145" s="53"/>
      <c r="P145" s="53"/>
      <c r="Q145" s="53"/>
      <c r="R145" s="53"/>
      <c r="S145" s="53"/>
      <c r="T145" s="53"/>
      <c r="U145" s="53"/>
      <c r="V145" s="53"/>
      <c r="W145" s="53"/>
      <c r="X145" s="53"/>
      <c r="Y145" s="53"/>
      <c r="Z145" s="53"/>
    </row>
    <row r="146" customFormat="false" ht="12.75" hidden="false" customHeight="true" outlineLevel="0" collapsed="false">
      <c r="A146" s="157"/>
      <c r="B146" s="135"/>
      <c r="C146" s="135"/>
      <c r="D146" s="135"/>
      <c r="E146" s="135"/>
      <c r="F146" s="135"/>
      <c r="G146" s="135"/>
      <c r="H146" s="53"/>
      <c r="I146" s="53"/>
      <c r="J146" s="53"/>
      <c r="K146" s="53"/>
      <c r="L146" s="53"/>
      <c r="M146" s="53"/>
      <c r="N146" s="53"/>
      <c r="O146" s="53"/>
      <c r="P146" s="53"/>
      <c r="Q146" s="53"/>
      <c r="R146" s="53"/>
      <c r="S146" s="53"/>
      <c r="T146" s="53"/>
      <c r="U146" s="53"/>
      <c r="V146" s="53"/>
      <c r="W146" s="53"/>
      <c r="X146" s="53"/>
      <c r="Y146" s="53"/>
      <c r="Z146" s="53"/>
    </row>
    <row r="147" customFormat="false" ht="21" hidden="false" customHeight="true" outlineLevel="0" collapsed="false">
      <c r="A147" s="138" t="s">
        <v>246</v>
      </c>
      <c r="B147" s="138"/>
      <c r="C147" s="158" t="s">
        <v>89</v>
      </c>
      <c r="D147" s="159" t="s">
        <v>214</v>
      </c>
      <c r="E147" s="160"/>
      <c r="F147" s="160"/>
      <c r="G147" s="160"/>
      <c r="H147" s="53"/>
      <c r="I147" s="53"/>
      <c r="J147" s="53"/>
      <c r="K147" s="53"/>
      <c r="L147" s="53"/>
      <c r="M147" s="53"/>
      <c r="N147" s="53"/>
      <c r="O147" s="53"/>
      <c r="P147" s="53"/>
      <c r="Q147" s="53"/>
      <c r="R147" s="53"/>
      <c r="S147" s="53"/>
      <c r="T147" s="53"/>
      <c r="U147" s="53"/>
      <c r="V147" s="53"/>
      <c r="W147" s="53"/>
      <c r="X147" s="53"/>
      <c r="Y147" s="53"/>
      <c r="Z147" s="53"/>
    </row>
    <row r="148" customFormat="false" ht="21" hidden="false" customHeight="true" outlineLevel="0" collapsed="false">
      <c r="A148" s="166" t="s">
        <v>144</v>
      </c>
      <c r="B148" s="166" t="s">
        <v>240</v>
      </c>
      <c r="C148" s="36" t="s">
        <v>241</v>
      </c>
      <c r="D148" s="27" t="s">
        <v>238</v>
      </c>
      <c r="E148" s="162" t="n">
        <v>2</v>
      </c>
      <c r="F148" s="146" t="n">
        <v>3.4</v>
      </c>
      <c r="G148" s="142" t="n">
        <f aca="false">TRUNC(E148*F148,2)</f>
        <v>6.8</v>
      </c>
      <c r="H148" s="53"/>
      <c r="I148" s="53"/>
      <c r="J148" s="53"/>
      <c r="K148" s="53"/>
      <c r="L148" s="53"/>
      <c r="M148" s="53"/>
      <c r="N148" s="53"/>
      <c r="O148" s="53"/>
      <c r="P148" s="53"/>
      <c r="Q148" s="53"/>
      <c r="R148" s="53"/>
      <c r="S148" s="53"/>
      <c r="T148" s="53"/>
      <c r="U148" s="53"/>
      <c r="V148" s="53"/>
      <c r="W148" s="53"/>
      <c r="X148" s="53"/>
      <c r="Y148" s="53"/>
      <c r="Z148" s="53"/>
    </row>
    <row r="149" customFormat="false" ht="21" hidden="false" customHeight="true" outlineLevel="0" collapsed="false">
      <c r="A149" s="166" t="s">
        <v>144</v>
      </c>
      <c r="B149" s="166" t="s">
        <v>247</v>
      </c>
      <c r="C149" s="36" t="s">
        <v>248</v>
      </c>
      <c r="D149" s="27" t="s">
        <v>238</v>
      </c>
      <c r="E149" s="162" t="n">
        <v>1</v>
      </c>
      <c r="F149" s="146" t="n">
        <v>7.76</v>
      </c>
      <c r="G149" s="142" t="n">
        <f aca="false">TRUNC(E149*F149,2)</f>
        <v>7.76</v>
      </c>
      <c r="H149" s="53"/>
      <c r="I149" s="53"/>
      <c r="J149" s="53"/>
      <c r="K149" s="53"/>
      <c r="L149" s="53"/>
      <c r="M149" s="53"/>
      <c r="N149" s="53"/>
      <c r="O149" s="53"/>
      <c r="P149" s="53"/>
      <c r="Q149" s="53"/>
      <c r="R149" s="53"/>
      <c r="S149" s="53"/>
      <c r="T149" s="53"/>
      <c r="U149" s="53"/>
      <c r="V149" s="53"/>
      <c r="W149" s="53"/>
      <c r="X149" s="53"/>
      <c r="Y149" s="53"/>
      <c r="Z149" s="53"/>
    </row>
    <row r="150" customFormat="false" ht="30.75" hidden="false" customHeight="true" outlineLevel="0" collapsed="false">
      <c r="A150" s="166" t="s">
        <v>144</v>
      </c>
      <c r="B150" s="166" t="s">
        <v>244</v>
      </c>
      <c r="C150" s="36" t="s">
        <v>245</v>
      </c>
      <c r="D150" s="27" t="s">
        <v>238</v>
      </c>
      <c r="E150" s="27" t="n">
        <v>0.115</v>
      </c>
      <c r="F150" s="146" t="n">
        <v>28.9</v>
      </c>
      <c r="G150" s="142" t="n">
        <f aca="false">TRUNC(E150*F150,2)</f>
        <v>3.32</v>
      </c>
      <c r="H150" s="53"/>
      <c r="I150" s="53"/>
      <c r="J150" s="53"/>
      <c r="K150" s="53"/>
      <c r="L150" s="53"/>
      <c r="M150" s="53"/>
      <c r="N150" s="53"/>
      <c r="O150" s="53"/>
      <c r="P150" s="53"/>
      <c r="Q150" s="53"/>
      <c r="R150" s="53"/>
      <c r="S150" s="53"/>
      <c r="T150" s="53"/>
      <c r="U150" s="53"/>
      <c r="V150" s="53"/>
      <c r="W150" s="53"/>
      <c r="X150" s="53"/>
      <c r="Y150" s="53"/>
      <c r="Z150" s="53"/>
    </row>
    <row r="151" customFormat="false" ht="21" hidden="false" customHeight="true" outlineLevel="0" collapsed="false">
      <c r="A151" s="166" t="s">
        <v>159</v>
      </c>
      <c r="B151" s="166" t="s">
        <v>219</v>
      </c>
      <c r="C151" s="36" t="s">
        <v>220</v>
      </c>
      <c r="D151" s="27" t="s">
        <v>143</v>
      </c>
      <c r="E151" s="162" t="n">
        <v>0.1926</v>
      </c>
      <c r="F151" s="146" t="n">
        <v>23.81</v>
      </c>
      <c r="G151" s="142" t="n">
        <f aca="false">TRUNC(E151*F151,2)</f>
        <v>4.58</v>
      </c>
      <c r="H151" s="53"/>
      <c r="I151" s="53"/>
      <c r="J151" s="53"/>
      <c r="K151" s="53"/>
      <c r="L151" s="53"/>
      <c r="M151" s="53"/>
      <c r="N151" s="53"/>
      <c r="O151" s="53"/>
      <c r="P151" s="53"/>
      <c r="Q151" s="53"/>
      <c r="R151" s="53"/>
      <c r="S151" s="53"/>
      <c r="T151" s="53"/>
      <c r="U151" s="53"/>
      <c r="V151" s="53"/>
      <c r="W151" s="53"/>
      <c r="X151" s="53"/>
      <c r="Y151" s="53"/>
      <c r="Z151" s="53"/>
    </row>
    <row r="152" customFormat="false" ht="21" hidden="false" customHeight="true" outlineLevel="0" collapsed="false">
      <c r="A152" s="166" t="s">
        <v>159</v>
      </c>
      <c r="B152" s="166" t="s">
        <v>230</v>
      </c>
      <c r="C152" s="36" t="s">
        <v>231</v>
      </c>
      <c r="D152" s="27" t="s">
        <v>143</v>
      </c>
      <c r="E152" s="162" t="n">
        <v>0.1926</v>
      </c>
      <c r="F152" s="146" t="n">
        <v>31.44</v>
      </c>
      <c r="G152" s="142" t="n">
        <f aca="false">TRUNC(E152*F152,2)</f>
        <v>6.05</v>
      </c>
      <c r="H152" s="53"/>
      <c r="I152" s="53"/>
      <c r="J152" s="53"/>
      <c r="K152" s="53"/>
      <c r="L152" s="53"/>
      <c r="M152" s="53"/>
      <c r="N152" s="53"/>
      <c r="O152" s="53"/>
      <c r="P152" s="53"/>
      <c r="Q152" s="53"/>
      <c r="R152" s="53"/>
      <c r="S152" s="53"/>
      <c r="T152" s="53"/>
      <c r="U152" s="53"/>
      <c r="V152" s="53"/>
      <c r="W152" s="53"/>
      <c r="X152" s="53"/>
      <c r="Y152" s="53"/>
      <c r="Z152" s="53"/>
    </row>
    <row r="153" customFormat="false" ht="12.75" hidden="false" customHeight="true" outlineLevel="0" collapsed="false">
      <c r="A153" s="109"/>
      <c r="B153" s="112"/>
      <c r="C153" s="10"/>
      <c r="D153" s="10"/>
      <c r="E153" s="148" t="n">
        <v>0.672529019</v>
      </c>
      <c r="F153" s="149" t="s">
        <v>149</v>
      </c>
      <c r="G153" s="163" t="n">
        <f aca="false">ROUND(E153*G155,2)</f>
        <v>19.17</v>
      </c>
      <c r="H153" s="53"/>
      <c r="I153" s="53"/>
      <c r="J153" s="53"/>
      <c r="K153" s="53"/>
      <c r="L153" s="53"/>
      <c r="M153" s="53"/>
      <c r="N153" s="53"/>
      <c r="O153" s="53"/>
      <c r="P153" s="53"/>
      <c r="Q153" s="53"/>
      <c r="R153" s="53"/>
      <c r="S153" s="53"/>
      <c r="T153" s="53"/>
      <c r="U153" s="53"/>
      <c r="V153" s="53"/>
      <c r="W153" s="53"/>
      <c r="X153" s="53"/>
      <c r="Y153" s="53"/>
      <c r="Z153" s="53"/>
    </row>
    <row r="154" customFormat="false" ht="12.75" hidden="false" customHeight="true" outlineLevel="0" collapsed="false">
      <c r="A154" s="109"/>
      <c r="B154" s="112"/>
      <c r="C154" s="147"/>
      <c r="D154" s="10"/>
      <c r="E154" s="148" t="n">
        <v>0.327470981</v>
      </c>
      <c r="F154" s="149" t="s">
        <v>150</v>
      </c>
      <c r="G154" s="142" t="n">
        <f aca="false">ROUND(G155*E154,2)</f>
        <v>9.34</v>
      </c>
      <c r="H154" s="53"/>
      <c r="I154" s="53"/>
      <c r="J154" s="53"/>
      <c r="K154" s="53"/>
      <c r="L154" s="53"/>
      <c r="M154" s="53"/>
      <c r="N154" s="53"/>
      <c r="O154" s="53"/>
      <c r="P154" s="53"/>
      <c r="Q154" s="53"/>
      <c r="R154" s="53"/>
      <c r="S154" s="53"/>
      <c r="T154" s="53"/>
      <c r="U154" s="53"/>
      <c r="V154" s="53"/>
      <c r="W154" s="53"/>
      <c r="X154" s="53"/>
      <c r="Y154" s="53"/>
      <c r="Z154" s="53"/>
    </row>
    <row r="155" customFormat="false" ht="12.75" hidden="false" customHeight="true" outlineLevel="0" collapsed="false">
      <c r="A155" s="109"/>
      <c r="B155" s="112"/>
      <c r="C155" s="147"/>
      <c r="D155" s="10"/>
      <c r="E155" s="148"/>
      <c r="F155" s="149"/>
      <c r="G155" s="142" t="n">
        <f aca="false">ROUND(SUM(G148:G152),2)</f>
        <v>28.51</v>
      </c>
      <c r="H155" s="53"/>
      <c r="I155" s="53"/>
      <c r="J155" s="53"/>
      <c r="K155" s="53"/>
      <c r="L155" s="53"/>
      <c r="M155" s="53"/>
      <c r="N155" s="53"/>
      <c r="O155" s="53"/>
      <c r="P155" s="53"/>
      <c r="Q155" s="53"/>
      <c r="R155" s="53"/>
      <c r="S155" s="53"/>
      <c r="T155" s="53"/>
      <c r="U155" s="53"/>
      <c r="V155" s="53"/>
      <c r="W155" s="53"/>
      <c r="X155" s="53"/>
      <c r="Y155" s="53"/>
      <c r="Z155" s="53"/>
    </row>
    <row r="156" customFormat="false" ht="12.75" hidden="false" customHeight="true" outlineLevel="0" collapsed="false">
      <c r="A156" s="157"/>
      <c r="B156" s="135"/>
      <c r="C156" s="135"/>
      <c r="D156" s="135"/>
      <c r="E156" s="135"/>
      <c r="F156" s="135"/>
      <c r="G156" s="135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</row>
    <row r="157" customFormat="false" ht="51" hidden="false" customHeight="true" outlineLevel="0" collapsed="false">
      <c r="A157" s="138" t="s">
        <v>249</v>
      </c>
      <c r="B157" s="138"/>
      <c r="C157" s="158" t="s">
        <v>91</v>
      </c>
      <c r="D157" s="159" t="s">
        <v>158</v>
      </c>
      <c r="E157" s="160" t="s">
        <v>250</v>
      </c>
      <c r="F157" s="160"/>
      <c r="G157" s="160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</row>
    <row r="158" customFormat="false" ht="21" hidden="false" customHeight="true" outlineLevel="0" collapsed="false">
      <c r="A158" s="161" t="s">
        <v>144</v>
      </c>
      <c r="B158" s="161" t="s">
        <v>251</v>
      </c>
      <c r="C158" s="36" t="s">
        <v>252</v>
      </c>
      <c r="D158" s="162" t="s">
        <v>238</v>
      </c>
      <c r="E158" s="162" t="n">
        <v>1.2346</v>
      </c>
      <c r="F158" s="146" t="n">
        <v>4.42</v>
      </c>
      <c r="G158" s="142" t="n">
        <f aca="false">TRUNC(E158*F158,2)</f>
        <v>5.45</v>
      </c>
      <c r="H158" s="53"/>
      <c r="I158" s="53"/>
      <c r="J158" s="53"/>
      <c r="K158" s="53"/>
      <c r="L158" s="53"/>
      <c r="M158" s="53"/>
      <c r="N158" s="53"/>
      <c r="O158" s="53"/>
      <c r="P158" s="53"/>
      <c r="Q158" s="53"/>
      <c r="R158" s="53"/>
      <c r="S158" s="53"/>
      <c r="T158" s="53"/>
      <c r="U158" s="53"/>
      <c r="V158" s="53"/>
      <c r="W158" s="53"/>
      <c r="X158" s="53"/>
      <c r="Y158" s="53"/>
      <c r="Z158" s="53"/>
    </row>
    <row r="159" customFormat="false" ht="30.75" hidden="false" customHeight="true" outlineLevel="0" collapsed="false">
      <c r="A159" s="161" t="s">
        <v>144</v>
      </c>
      <c r="B159" s="161" t="s">
        <v>253</v>
      </c>
      <c r="C159" s="36" t="s">
        <v>254</v>
      </c>
      <c r="D159" s="162" t="s">
        <v>238</v>
      </c>
      <c r="E159" s="162" t="n">
        <v>1.2963</v>
      </c>
      <c r="F159" s="146" t="n">
        <v>0.82</v>
      </c>
      <c r="G159" s="142" t="n">
        <f aca="false">TRUNC(E159*F159,2)</f>
        <v>1.06</v>
      </c>
      <c r="H159" s="53"/>
      <c r="I159" s="53"/>
      <c r="J159" s="53"/>
      <c r="K159" s="53"/>
      <c r="L159" s="53"/>
      <c r="M159" s="53"/>
      <c r="N159" s="53"/>
      <c r="O159" s="53"/>
      <c r="P159" s="53"/>
      <c r="Q159" s="53"/>
      <c r="R159" s="53"/>
      <c r="S159" s="53"/>
      <c r="T159" s="53"/>
      <c r="U159" s="53"/>
      <c r="V159" s="53"/>
      <c r="W159" s="53"/>
      <c r="X159" s="53"/>
      <c r="Y159" s="53"/>
      <c r="Z159" s="53"/>
    </row>
    <row r="160" customFormat="false" ht="21" hidden="false" customHeight="true" outlineLevel="0" collapsed="false">
      <c r="A160" s="161" t="s">
        <v>159</v>
      </c>
      <c r="B160" s="161" t="s">
        <v>219</v>
      </c>
      <c r="C160" s="36" t="s">
        <v>220</v>
      </c>
      <c r="D160" s="162" t="s">
        <v>143</v>
      </c>
      <c r="E160" s="162" t="n">
        <v>0.0915</v>
      </c>
      <c r="F160" s="146" t="n">
        <v>23.81</v>
      </c>
      <c r="G160" s="142" t="n">
        <f aca="false">TRUNC(E160*F160,2)</f>
        <v>2.17</v>
      </c>
      <c r="H160" s="53"/>
      <c r="I160" s="53"/>
      <c r="J160" s="53"/>
      <c r="K160" s="53"/>
      <c r="L160" s="53"/>
      <c r="M160" s="53"/>
      <c r="N160" s="53"/>
      <c r="O160" s="53"/>
      <c r="P160" s="53"/>
      <c r="Q160" s="53"/>
      <c r="R160" s="53"/>
      <c r="S160" s="53"/>
      <c r="T160" s="53"/>
      <c r="U160" s="53"/>
      <c r="V160" s="53"/>
      <c r="W160" s="53"/>
      <c r="X160" s="53"/>
      <c r="Y160" s="53"/>
      <c r="Z160" s="53"/>
    </row>
    <row r="161" customFormat="false" ht="21" hidden="false" customHeight="true" outlineLevel="0" collapsed="false">
      <c r="A161" s="161" t="s">
        <v>159</v>
      </c>
      <c r="B161" s="161" t="s">
        <v>230</v>
      </c>
      <c r="C161" s="36" t="s">
        <v>231</v>
      </c>
      <c r="D161" s="162" t="s">
        <v>143</v>
      </c>
      <c r="E161" s="162" t="n">
        <v>0.4024</v>
      </c>
      <c r="F161" s="146" t="n">
        <v>31.44</v>
      </c>
      <c r="G161" s="142" t="n">
        <f aca="false">TRUNC(E161*F161,2)</f>
        <v>12.65</v>
      </c>
      <c r="H161" s="53"/>
      <c r="I161" s="53"/>
      <c r="J161" s="53"/>
      <c r="K161" s="53"/>
      <c r="L161" s="53"/>
      <c r="M161" s="53"/>
      <c r="N161" s="53"/>
      <c r="O161" s="53"/>
      <c r="P161" s="53"/>
      <c r="Q161" s="53"/>
      <c r="R161" s="53"/>
      <c r="S161" s="53"/>
      <c r="T161" s="53"/>
      <c r="U161" s="53"/>
      <c r="V161" s="53"/>
      <c r="W161" s="53"/>
      <c r="X161" s="53"/>
      <c r="Y161" s="53"/>
      <c r="Z161" s="53"/>
    </row>
    <row r="162" customFormat="false" ht="12.75" hidden="false" customHeight="true" outlineLevel="0" collapsed="false">
      <c r="A162" s="109"/>
      <c r="B162" s="112"/>
      <c r="C162" s="10"/>
      <c r="D162" s="10"/>
      <c r="E162" s="148" t="n">
        <v>0.382588235</v>
      </c>
      <c r="F162" s="149" t="s">
        <v>149</v>
      </c>
      <c r="G162" s="163" t="n">
        <f aca="false">ROUND(E162*G164,2)</f>
        <v>8.16</v>
      </c>
      <c r="H162" s="53"/>
      <c r="I162" s="53"/>
      <c r="J162" s="53"/>
      <c r="K162" s="53"/>
      <c r="L162" s="53"/>
      <c r="M162" s="53"/>
      <c r="N162" s="53"/>
      <c r="O162" s="53"/>
      <c r="P162" s="53"/>
      <c r="Q162" s="53"/>
      <c r="R162" s="53"/>
      <c r="S162" s="53"/>
      <c r="T162" s="53"/>
      <c r="U162" s="53"/>
      <c r="V162" s="53"/>
      <c r="W162" s="53"/>
      <c r="X162" s="53"/>
      <c r="Y162" s="53"/>
      <c r="Z162" s="53"/>
    </row>
    <row r="163" customFormat="false" ht="12.75" hidden="false" customHeight="true" outlineLevel="0" collapsed="false">
      <c r="A163" s="109"/>
      <c r="B163" s="112"/>
      <c r="C163" s="147"/>
      <c r="D163" s="10"/>
      <c r="E163" s="148" t="n">
        <v>0.617411765</v>
      </c>
      <c r="F163" s="149" t="s">
        <v>150</v>
      </c>
      <c r="G163" s="142" t="n">
        <f aca="false">ROUND(G164*E163,2)</f>
        <v>13.17</v>
      </c>
      <c r="H163" s="53"/>
      <c r="I163" s="53"/>
      <c r="J163" s="53"/>
      <c r="K163" s="53"/>
      <c r="L163" s="53"/>
      <c r="M163" s="156"/>
      <c r="N163" s="53"/>
      <c r="O163" s="53"/>
      <c r="P163" s="53"/>
      <c r="Q163" s="53"/>
      <c r="R163" s="53"/>
      <c r="S163" s="53"/>
      <c r="T163" s="53"/>
      <c r="U163" s="53"/>
      <c r="V163" s="53"/>
      <c r="W163" s="53"/>
      <c r="X163" s="53"/>
      <c r="Y163" s="53"/>
      <c r="Z163" s="53"/>
    </row>
    <row r="164" customFormat="false" ht="12.75" hidden="false" customHeight="true" outlineLevel="0" collapsed="false">
      <c r="A164" s="109"/>
      <c r="B164" s="112"/>
      <c r="C164" s="147"/>
      <c r="D164" s="10"/>
      <c r="E164" s="148"/>
      <c r="F164" s="149"/>
      <c r="G164" s="142" t="n">
        <f aca="false">ROUND(SUM(G158:G161),2)</f>
        <v>21.33</v>
      </c>
      <c r="H164" s="53"/>
      <c r="I164" s="53"/>
      <c r="J164" s="53"/>
      <c r="K164" s="53"/>
      <c r="L164" s="53"/>
      <c r="M164" s="53"/>
      <c r="N164" s="53"/>
      <c r="O164" s="53"/>
      <c r="P164" s="53"/>
      <c r="Q164" s="53"/>
      <c r="R164" s="53"/>
      <c r="S164" s="53"/>
      <c r="T164" s="53"/>
      <c r="U164" s="53"/>
      <c r="V164" s="53"/>
      <c r="W164" s="53"/>
      <c r="X164" s="53"/>
      <c r="Y164" s="53"/>
      <c r="Z164" s="53"/>
    </row>
    <row r="165" customFormat="false" ht="12.75" hidden="false" customHeight="true" outlineLevel="0" collapsed="false">
      <c r="A165" s="109"/>
      <c r="B165" s="112"/>
      <c r="C165" s="147"/>
      <c r="D165" s="10"/>
      <c r="E165" s="148"/>
      <c r="F165" s="149"/>
      <c r="G165" s="98"/>
      <c r="H165" s="53"/>
      <c r="I165" s="53"/>
      <c r="J165" s="53"/>
      <c r="K165" s="53"/>
      <c r="L165" s="53"/>
      <c r="M165" s="53"/>
      <c r="N165" s="53"/>
      <c r="O165" s="53"/>
      <c r="P165" s="53"/>
      <c r="Q165" s="53"/>
      <c r="R165" s="53"/>
      <c r="S165" s="53"/>
      <c r="T165" s="53"/>
      <c r="U165" s="53"/>
      <c r="V165" s="53"/>
      <c r="W165" s="53"/>
      <c r="X165" s="53"/>
      <c r="Y165" s="53"/>
      <c r="Z165" s="53"/>
    </row>
    <row r="166" customFormat="false" ht="12.75" hidden="false" customHeight="true" outlineLevel="0" collapsed="false">
      <c r="A166" s="136" t="s">
        <v>93</v>
      </c>
      <c r="B166" s="137"/>
      <c r="C166" s="137"/>
      <c r="D166" s="137"/>
      <c r="E166" s="137"/>
      <c r="F166" s="137"/>
      <c r="G166" s="137"/>
      <c r="H166" s="53"/>
      <c r="I166" s="53"/>
      <c r="J166" s="53"/>
      <c r="K166" s="53"/>
      <c r="L166" s="85"/>
      <c r="M166" s="53"/>
      <c r="N166" s="53"/>
      <c r="O166" s="53"/>
      <c r="P166" s="53"/>
      <c r="Q166" s="53"/>
      <c r="R166" s="53"/>
      <c r="S166" s="53"/>
      <c r="T166" s="53"/>
      <c r="U166" s="53"/>
      <c r="V166" s="53"/>
      <c r="W166" s="53"/>
      <c r="X166" s="53"/>
      <c r="Y166" s="53"/>
      <c r="Z166" s="53"/>
    </row>
    <row r="167" customFormat="false" ht="12.75" hidden="false" customHeight="true" outlineLevel="0" collapsed="false">
      <c r="A167" s="157"/>
      <c r="B167" s="135"/>
      <c r="C167" s="135"/>
      <c r="D167" s="135"/>
      <c r="E167" s="135"/>
      <c r="F167" s="135"/>
      <c r="G167" s="135"/>
      <c r="H167" s="53"/>
      <c r="I167" s="53"/>
      <c r="J167" s="53"/>
      <c r="K167" s="53"/>
      <c r="L167" s="53"/>
      <c r="M167" s="53"/>
      <c r="N167" s="53"/>
      <c r="O167" s="53"/>
      <c r="P167" s="53"/>
      <c r="Q167" s="53"/>
      <c r="R167" s="53"/>
      <c r="S167" s="53"/>
      <c r="T167" s="53"/>
      <c r="U167" s="53"/>
      <c r="V167" s="53"/>
      <c r="W167" s="53"/>
      <c r="X167" s="53"/>
      <c r="Y167" s="53"/>
      <c r="Z167" s="53"/>
    </row>
    <row r="168" customFormat="false" ht="41.25" hidden="false" customHeight="true" outlineLevel="0" collapsed="false">
      <c r="A168" s="138" t="s">
        <v>255</v>
      </c>
      <c r="B168" s="138"/>
      <c r="C168" s="158" t="s">
        <v>95</v>
      </c>
      <c r="D168" s="159" t="s">
        <v>147</v>
      </c>
      <c r="E168" s="167"/>
      <c r="F168" s="167"/>
      <c r="G168" s="167"/>
      <c r="H168" s="53"/>
      <c r="I168" s="53"/>
      <c r="J168" s="53"/>
      <c r="K168" s="53"/>
      <c r="L168" s="53"/>
      <c r="M168" s="53"/>
      <c r="N168" s="53"/>
      <c r="O168" s="53"/>
      <c r="P168" s="53"/>
      <c r="Q168" s="53"/>
      <c r="R168" s="53"/>
      <c r="S168" s="53"/>
      <c r="T168" s="53"/>
      <c r="U168" s="53"/>
      <c r="V168" s="53"/>
      <c r="W168" s="53"/>
      <c r="X168" s="53"/>
      <c r="Y168" s="53"/>
      <c r="Z168" s="53"/>
    </row>
    <row r="169" customFormat="false" ht="30.75" hidden="false" customHeight="true" outlineLevel="0" collapsed="false">
      <c r="A169" s="161" t="s">
        <v>159</v>
      </c>
      <c r="B169" s="161" t="s">
        <v>256</v>
      </c>
      <c r="C169" s="36" t="s">
        <v>257</v>
      </c>
      <c r="D169" s="162" t="s">
        <v>173</v>
      </c>
      <c r="E169" s="162" t="n">
        <v>0.0376</v>
      </c>
      <c r="F169" s="162" t="n">
        <v>735.69</v>
      </c>
      <c r="G169" s="142" t="n">
        <f aca="false">F169*E169</f>
        <v>27.661944</v>
      </c>
      <c r="H169" s="53"/>
      <c r="I169" s="53"/>
      <c r="J169" s="53"/>
      <c r="K169" s="53"/>
      <c r="L169" s="53"/>
      <c r="M169" s="53"/>
      <c r="N169" s="53"/>
      <c r="O169" s="53"/>
      <c r="P169" s="53"/>
      <c r="Q169" s="53"/>
      <c r="R169" s="53"/>
      <c r="S169" s="53"/>
      <c r="T169" s="53"/>
      <c r="U169" s="53"/>
      <c r="V169" s="53"/>
      <c r="W169" s="53"/>
      <c r="X169" s="53"/>
      <c r="Y169" s="53"/>
      <c r="Z169" s="53"/>
    </row>
    <row r="170" customFormat="false" ht="12.75" hidden="false" customHeight="true" outlineLevel="0" collapsed="false">
      <c r="A170" s="161" t="s">
        <v>159</v>
      </c>
      <c r="B170" s="161" t="s">
        <v>170</v>
      </c>
      <c r="C170" s="36" t="s">
        <v>171</v>
      </c>
      <c r="D170" s="162" t="s">
        <v>143</v>
      </c>
      <c r="E170" s="162" t="n">
        <v>0.47</v>
      </c>
      <c r="F170" s="162" t="n">
        <v>30.87</v>
      </c>
      <c r="G170" s="142" t="n">
        <f aca="false">F170*E170</f>
        <v>14.5089</v>
      </c>
      <c r="H170" s="53"/>
      <c r="I170" s="53"/>
      <c r="J170" s="53"/>
      <c r="K170" s="53"/>
      <c r="L170" s="53"/>
      <c r="M170" s="53"/>
      <c r="N170" s="53"/>
      <c r="O170" s="53"/>
      <c r="P170" s="53"/>
      <c r="Q170" s="53"/>
      <c r="R170" s="53"/>
      <c r="S170" s="53"/>
      <c r="T170" s="53"/>
      <c r="U170" s="53"/>
      <c r="V170" s="53"/>
      <c r="W170" s="53"/>
      <c r="X170" s="53"/>
      <c r="Y170" s="53"/>
      <c r="Z170" s="53"/>
    </row>
    <row r="171" customFormat="false" ht="12.75" hidden="false" customHeight="true" outlineLevel="0" collapsed="false">
      <c r="A171" s="161" t="s">
        <v>159</v>
      </c>
      <c r="B171" s="161" t="s">
        <v>160</v>
      </c>
      <c r="C171" s="36" t="s">
        <v>161</v>
      </c>
      <c r="D171" s="162" t="s">
        <v>143</v>
      </c>
      <c r="E171" s="162" t="n">
        <v>0.171</v>
      </c>
      <c r="F171" s="162" t="n">
        <v>22.66</v>
      </c>
      <c r="G171" s="142" t="n">
        <f aca="false">F171*E171</f>
        <v>3.87486</v>
      </c>
      <c r="H171" s="53"/>
      <c r="I171" s="53"/>
      <c r="J171" s="53"/>
      <c r="K171" s="53"/>
      <c r="L171" s="53"/>
      <c r="M171" s="53"/>
      <c r="N171" s="53"/>
      <c r="O171" s="53"/>
      <c r="P171" s="53"/>
      <c r="Q171" s="53"/>
      <c r="R171" s="53"/>
      <c r="S171" s="53"/>
      <c r="T171" s="53"/>
      <c r="U171" s="53"/>
      <c r="V171" s="53"/>
      <c r="W171" s="53"/>
      <c r="X171" s="53"/>
      <c r="Y171" s="53"/>
      <c r="Z171" s="53"/>
    </row>
    <row r="172" customFormat="false" ht="12.75" hidden="false" customHeight="true" outlineLevel="0" collapsed="false">
      <c r="A172" s="109"/>
      <c r="B172" s="112"/>
      <c r="C172" s="10"/>
      <c r="D172" s="10"/>
      <c r="E172" s="148" t="n">
        <v>0.487145969</v>
      </c>
      <c r="F172" s="149" t="s">
        <v>149</v>
      </c>
      <c r="G172" s="163" t="n">
        <f aca="false">ROUND(G174*E172,2)</f>
        <v>22.43</v>
      </c>
      <c r="H172" s="53"/>
      <c r="I172" s="53"/>
      <c r="J172" s="53"/>
      <c r="K172" s="53"/>
      <c r="L172" s="53"/>
      <c r="M172" s="53"/>
      <c r="N172" s="53"/>
      <c r="O172" s="53"/>
      <c r="P172" s="53"/>
      <c r="Q172" s="53"/>
      <c r="R172" s="53"/>
      <c r="S172" s="53"/>
      <c r="T172" s="53"/>
      <c r="U172" s="53"/>
      <c r="V172" s="53"/>
      <c r="W172" s="53"/>
      <c r="X172" s="53"/>
      <c r="Y172" s="53"/>
      <c r="Z172" s="53"/>
    </row>
    <row r="173" customFormat="false" ht="12.75" hidden="false" customHeight="true" outlineLevel="0" collapsed="false">
      <c r="A173" s="109"/>
      <c r="B173" s="112"/>
      <c r="C173" s="147"/>
      <c r="D173" s="10"/>
      <c r="E173" s="148" t="n">
        <v>0.512854031</v>
      </c>
      <c r="F173" s="149" t="s">
        <v>150</v>
      </c>
      <c r="G173" s="142" t="n">
        <f aca="false">ROUND(G174*E173,2)</f>
        <v>23.62</v>
      </c>
      <c r="H173" s="53"/>
      <c r="I173" s="53"/>
      <c r="J173" s="53"/>
      <c r="K173" s="53"/>
      <c r="L173" s="53"/>
      <c r="M173" s="53"/>
      <c r="N173" s="53"/>
      <c r="O173" s="53"/>
      <c r="P173" s="53"/>
      <c r="Q173" s="53"/>
      <c r="R173" s="53"/>
      <c r="S173" s="53"/>
      <c r="T173" s="53"/>
      <c r="U173" s="53"/>
      <c r="V173" s="53"/>
      <c r="W173" s="53"/>
      <c r="X173" s="53"/>
      <c r="Y173" s="53"/>
      <c r="Z173" s="53"/>
    </row>
    <row r="174" customFormat="false" ht="12.75" hidden="false" customHeight="true" outlineLevel="0" collapsed="false">
      <c r="A174" s="10"/>
      <c r="B174" s="10"/>
      <c r="C174" s="10"/>
      <c r="D174" s="10"/>
      <c r="E174" s="148"/>
      <c r="F174" s="10"/>
      <c r="G174" s="146" t="n">
        <f aca="false">ROUND(SUM(G169:G171),2)</f>
        <v>46.05</v>
      </c>
      <c r="H174" s="53"/>
      <c r="I174" s="53"/>
      <c r="J174" s="53"/>
      <c r="K174" s="53"/>
      <c r="L174" s="53"/>
      <c r="M174" s="53"/>
      <c r="N174" s="53"/>
      <c r="O174" s="53"/>
      <c r="P174" s="53"/>
      <c r="Q174" s="53"/>
      <c r="R174" s="53"/>
      <c r="S174" s="53"/>
      <c r="T174" s="53"/>
      <c r="U174" s="53"/>
      <c r="V174" s="53"/>
      <c r="W174" s="53"/>
      <c r="X174" s="53"/>
      <c r="Y174" s="53"/>
      <c r="Z174" s="53"/>
    </row>
    <row r="175" customFormat="false" ht="12.75" hidden="false" customHeight="true" outlineLevel="0" collapsed="false">
      <c r="A175" s="109"/>
      <c r="B175" s="112"/>
      <c r="C175" s="147"/>
      <c r="D175" s="10"/>
      <c r="E175" s="148"/>
      <c r="F175" s="149"/>
      <c r="G175" s="98"/>
      <c r="H175" s="53"/>
      <c r="I175" s="53"/>
      <c r="J175" s="53"/>
      <c r="K175" s="53"/>
      <c r="L175" s="53"/>
      <c r="M175" s="53"/>
      <c r="N175" s="53"/>
      <c r="O175" s="53"/>
      <c r="P175" s="53"/>
      <c r="Q175" s="53"/>
      <c r="R175" s="53"/>
      <c r="S175" s="53"/>
      <c r="T175" s="53"/>
      <c r="U175" s="53"/>
      <c r="V175" s="53"/>
      <c r="W175" s="53"/>
      <c r="X175" s="53"/>
      <c r="Y175" s="53"/>
      <c r="Z175" s="53"/>
    </row>
    <row r="176" customFormat="false" ht="27" hidden="false" customHeight="true" outlineLevel="0" collapsed="false">
      <c r="A176" s="138" t="s">
        <v>258</v>
      </c>
      <c r="B176" s="138"/>
      <c r="C176" s="158" t="s">
        <v>97</v>
      </c>
      <c r="D176" s="159" t="s">
        <v>139</v>
      </c>
      <c r="E176" s="141" t="s">
        <v>259</v>
      </c>
      <c r="F176" s="141"/>
      <c r="G176" s="141"/>
      <c r="H176" s="53"/>
      <c r="I176" s="53"/>
      <c r="J176" s="53"/>
      <c r="K176" s="53"/>
      <c r="L176" s="53"/>
      <c r="M176" s="53"/>
      <c r="N176" s="53"/>
      <c r="O176" s="53"/>
      <c r="P176" s="53"/>
      <c r="Q176" s="53"/>
      <c r="R176" s="53"/>
      <c r="S176" s="53"/>
      <c r="T176" s="53"/>
      <c r="U176" s="53"/>
      <c r="V176" s="53"/>
      <c r="W176" s="53"/>
      <c r="X176" s="53"/>
      <c r="Y176" s="53"/>
      <c r="Z176" s="53"/>
    </row>
    <row r="177" customFormat="false" ht="12.75" hidden="false" customHeight="true" outlineLevel="0" collapsed="false">
      <c r="A177" s="161" t="s">
        <v>141</v>
      </c>
      <c r="B177" s="161" t="n">
        <v>88316</v>
      </c>
      <c r="C177" s="36" t="s">
        <v>161</v>
      </c>
      <c r="D177" s="27" t="s">
        <v>143</v>
      </c>
      <c r="E177" s="162" t="n">
        <v>0.5</v>
      </c>
      <c r="F177" s="168" t="n">
        <v>22.66</v>
      </c>
      <c r="G177" s="142" t="n">
        <f aca="false">ROUND(F177*E177,2)</f>
        <v>11.33</v>
      </c>
      <c r="H177" s="53"/>
      <c r="I177" s="53"/>
      <c r="J177" s="53"/>
      <c r="K177" s="53"/>
      <c r="L177" s="53"/>
      <c r="M177" s="53"/>
      <c r="N177" s="53"/>
      <c r="O177" s="53"/>
      <c r="P177" s="53"/>
      <c r="Q177" s="53"/>
      <c r="R177" s="53"/>
      <c r="S177" s="53"/>
      <c r="T177" s="53"/>
      <c r="U177" s="53"/>
      <c r="V177" s="53"/>
      <c r="W177" s="53"/>
      <c r="X177" s="53"/>
      <c r="Y177" s="53"/>
      <c r="Z177" s="53"/>
    </row>
    <row r="178" customFormat="false" ht="21" hidden="false" customHeight="true" outlineLevel="0" collapsed="false">
      <c r="A178" s="161" t="s">
        <v>144</v>
      </c>
      <c r="B178" s="161" t="n">
        <v>3767</v>
      </c>
      <c r="C178" s="36" t="s">
        <v>260</v>
      </c>
      <c r="D178" s="27" t="s">
        <v>214</v>
      </c>
      <c r="E178" s="162" t="n">
        <v>0.5</v>
      </c>
      <c r="F178" s="168" t="n">
        <v>1.61</v>
      </c>
      <c r="G178" s="142" t="n">
        <f aca="false">ROUND(F178*E178,2)</f>
        <v>0.81</v>
      </c>
      <c r="H178" s="53"/>
      <c r="I178" s="53"/>
      <c r="J178" s="53"/>
      <c r="K178" s="53"/>
      <c r="L178" s="53"/>
      <c r="M178" s="156"/>
      <c r="N178" s="53"/>
      <c r="O178" s="53"/>
      <c r="P178" s="53"/>
      <c r="Q178" s="53"/>
      <c r="R178" s="53"/>
      <c r="S178" s="53"/>
      <c r="T178" s="53"/>
      <c r="U178" s="53"/>
      <c r="V178" s="53"/>
      <c r="W178" s="53"/>
      <c r="X178" s="53"/>
      <c r="Y178" s="53"/>
      <c r="Z178" s="53"/>
    </row>
    <row r="179" customFormat="false" ht="12.75" hidden="false" customHeight="true" outlineLevel="0" collapsed="false">
      <c r="A179" s="109"/>
      <c r="B179" s="112"/>
      <c r="C179" s="96"/>
      <c r="D179" s="10"/>
      <c r="E179" s="148" t="n">
        <f aca="false">100%-E180</f>
        <v>0.2306</v>
      </c>
      <c r="F179" s="149" t="s">
        <v>149</v>
      </c>
      <c r="G179" s="142" t="n">
        <f aca="false">ROUND(G181*E179,2)</f>
        <v>2.8</v>
      </c>
      <c r="H179" s="53"/>
      <c r="I179" s="53"/>
      <c r="J179" s="53"/>
      <c r="K179" s="53"/>
      <c r="L179" s="53"/>
      <c r="M179" s="53"/>
      <c r="N179" s="53"/>
      <c r="O179" s="53"/>
      <c r="P179" s="53"/>
      <c r="Q179" s="53"/>
      <c r="R179" s="53"/>
      <c r="S179" s="53"/>
      <c r="T179" s="53"/>
      <c r="U179" s="53"/>
      <c r="V179" s="53"/>
      <c r="W179" s="53"/>
      <c r="X179" s="53"/>
      <c r="Y179" s="53"/>
      <c r="Z179" s="53"/>
    </row>
    <row r="180" customFormat="false" ht="12.75" hidden="false" customHeight="true" outlineLevel="0" collapsed="false">
      <c r="A180" s="109"/>
      <c r="B180" s="112"/>
      <c r="C180" s="147"/>
      <c r="D180" s="10"/>
      <c r="E180" s="148" t="n">
        <v>0.7694</v>
      </c>
      <c r="F180" s="149" t="s">
        <v>150</v>
      </c>
      <c r="G180" s="142" t="n">
        <f aca="false">ROUND(G181*E180,2)</f>
        <v>9.34</v>
      </c>
      <c r="H180" s="53"/>
      <c r="I180" s="53"/>
      <c r="J180" s="53"/>
      <c r="K180" s="53"/>
      <c r="L180" s="53"/>
      <c r="M180" s="53"/>
      <c r="N180" s="53"/>
      <c r="O180" s="53"/>
      <c r="P180" s="53"/>
      <c r="Q180" s="53"/>
      <c r="R180" s="53"/>
      <c r="S180" s="53"/>
      <c r="T180" s="53"/>
      <c r="U180" s="53"/>
      <c r="V180" s="53"/>
      <c r="W180" s="53"/>
      <c r="X180" s="53"/>
      <c r="Y180" s="53"/>
      <c r="Z180" s="53"/>
    </row>
    <row r="181" customFormat="false" ht="12.75" hidden="false" customHeight="true" outlineLevel="0" collapsed="false">
      <c r="A181" s="10"/>
      <c r="B181" s="10"/>
      <c r="C181" s="10"/>
      <c r="D181" s="10"/>
      <c r="E181" s="148"/>
      <c r="F181" s="10"/>
      <c r="G181" s="142" t="n">
        <f aca="false">ROUND(SUM(G177:G178),2)</f>
        <v>12.14</v>
      </c>
      <c r="H181" s="53"/>
      <c r="I181" s="53"/>
      <c r="J181" s="53"/>
      <c r="K181" s="53"/>
      <c r="L181" s="53"/>
      <c r="M181" s="53"/>
      <c r="N181" s="53"/>
      <c r="O181" s="53"/>
      <c r="P181" s="53"/>
      <c r="Q181" s="53"/>
      <c r="R181" s="53"/>
      <c r="S181" s="53"/>
      <c r="T181" s="53"/>
      <c r="U181" s="53"/>
      <c r="V181" s="53"/>
      <c r="W181" s="53"/>
      <c r="X181" s="53"/>
      <c r="Y181" s="53"/>
      <c r="Z181" s="53"/>
    </row>
    <row r="182" customFormat="false" ht="12.75" hidden="false" customHeight="true" outlineLevel="0" collapsed="false">
      <c r="H182" s="53"/>
      <c r="I182" s="53"/>
      <c r="J182" s="53"/>
      <c r="K182" s="53"/>
      <c r="L182" s="53"/>
      <c r="M182" s="53"/>
      <c r="N182" s="53"/>
      <c r="O182" s="53"/>
      <c r="P182" s="53"/>
      <c r="Q182" s="53"/>
      <c r="R182" s="53"/>
      <c r="S182" s="53"/>
      <c r="T182" s="53"/>
      <c r="U182" s="53"/>
      <c r="V182" s="53"/>
      <c r="W182" s="53"/>
      <c r="X182" s="53"/>
      <c r="Y182" s="53"/>
      <c r="Z182" s="53"/>
    </row>
    <row r="183" customFormat="false" ht="21" hidden="false" customHeight="true" outlineLevel="0" collapsed="false">
      <c r="A183" s="138" t="s">
        <v>261</v>
      </c>
      <c r="B183" s="138"/>
      <c r="C183" s="158" t="s">
        <v>99</v>
      </c>
      <c r="D183" s="159" t="s">
        <v>139</v>
      </c>
      <c r="E183" s="141" t="s">
        <v>262</v>
      </c>
      <c r="F183" s="141"/>
      <c r="G183" s="141"/>
      <c r="H183" s="53"/>
      <c r="I183" s="53"/>
      <c r="J183" s="53"/>
      <c r="K183" s="53"/>
      <c r="L183" s="53"/>
      <c r="M183" s="53"/>
      <c r="N183" s="53"/>
      <c r="O183" s="53"/>
      <c r="P183" s="53"/>
      <c r="Q183" s="53"/>
      <c r="R183" s="53"/>
      <c r="S183" s="53"/>
      <c r="T183" s="53"/>
      <c r="U183" s="53"/>
      <c r="V183" s="53"/>
      <c r="W183" s="53"/>
      <c r="X183" s="53"/>
      <c r="Y183" s="53"/>
      <c r="Z183" s="53"/>
    </row>
    <row r="184" customFormat="false" ht="21.75" hidden="false" customHeight="true" outlineLevel="0" collapsed="false">
      <c r="A184" s="150" t="s">
        <v>144</v>
      </c>
      <c r="B184" s="150" t="s">
        <v>154</v>
      </c>
      <c r="C184" s="152" t="s">
        <v>263</v>
      </c>
      <c r="D184" s="153" t="s">
        <v>194</v>
      </c>
      <c r="E184" s="153" t="n">
        <v>0.1905</v>
      </c>
      <c r="F184" s="154" t="n">
        <v>22.22</v>
      </c>
      <c r="G184" s="154" t="n">
        <f aca="false">TRUNC(F184*E184,2)</f>
        <v>4.23</v>
      </c>
      <c r="H184" s="53"/>
      <c r="I184" s="53"/>
      <c r="J184" s="53"/>
      <c r="K184" s="53"/>
      <c r="L184" s="53"/>
      <c r="M184" s="53"/>
      <c r="N184" s="53"/>
      <c r="O184" s="53"/>
      <c r="P184" s="53"/>
      <c r="Q184" s="53"/>
      <c r="R184" s="53"/>
      <c r="S184" s="53"/>
      <c r="T184" s="53"/>
      <c r="U184" s="53"/>
      <c r="V184" s="53"/>
      <c r="W184" s="53"/>
      <c r="X184" s="53"/>
      <c r="Y184" s="53"/>
      <c r="Z184" s="53"/>
    </row>
    <row r="185" customFormat="false" ht="12.75" hidden="false" customHeight="true" outlineLevel="0" collapsed="false">
      <c r="A185" s="161" t="s">
        <v>141</v>
      </c>
      <c r="B185" s="161" t="n">
        <v>88310</v>
      </c>
      <c r="C185" s="27" t="s">
        <v>196</v>
      </c>
      <c r="D185" s="27" t="s">
        <v>143</v>
      </c>
      <c r="E185" s="162" t="n">
        <v>0.344</v>
      </c>
      <c r="F185" s="168" t="n">
        <v>32.42</v>
      </c>
      <c r="G185" s="142" t="n">
        <f aca="false">TRUNC(F185*E185,2)</f>
        <v>11.15</v>
      </c>
      <c r="H185" s="53"/>
      <c r="I185" s="53"/>
      <c r="J185" s="53"/>
      <c r="K185" s="53"/>
      <c r="L185" s="53"/>
      <c r="M185" s="53"/>
      <c r="N185" s="53"/>
      <c r="O185" s="53"/>
      <c r="P185" s="53"/>
      <c r="Q185" s="53"/>
      <c r="R185" s="53"/>
      <c r="S185" s="53"/>
      <c r="T185" s="53"/>
      <c r="U185" s="53"/>
      <c r="V185" s="53"/>
      <c r="W185" s="53"/>
      <c r="X185" s="53"/>
      <c r="Y185" s="53"/>
      <c r="Z185" s="53"/>
    </row>
    <row r="186" customFormat="false" ht="12.75" hidden="false" customHeight="true" outlineLevel="0" collapsed="false">
      <c r="A186" s="161" t="s">
        <v>141</v>
      </c>
      <c r="B186" s="161" t="n">
        <v>88316</v>
      </c>
      <c r="C186" s="36" t="s">
        <v>161</v>
      </c>
      <c r="D186" s="27" t="s">
        <v>143</v>
      </c>
      <c r="E186" s="162" t="n">
        <v>0.086</v>
      </c>
      <c r="F186" s="168" t="n">
        <v>22.66</v>
      </c>
      <c r="G186" s="142" t="n">
        <f aca="false">TRUNC(F186*E186,2)</f>
        <v>1.94</v>
      </c>
      <c r="H186" s="53"/>
      <c r="I186" s="53"/>
      <c r="J186" s="53"/>
      <c r="K186" s="53"/>
      <c r="L186" s="53"/>
      <c r="M186" s="53"/>
      <c r="N186" s="53"/>
      <c r="O186" s="53"/>
      <c r="P186" s="53"/>
      <c r="Q186" s="53"/>
      <c r="R186" s="53"/>
      <c r="S186" s="53"/>
      <c r="T186" s="53"/>
      <c r="U186" s="53"/>
      <c r="V186" s="53"/>
      <c r="W186" s="53"/>
      <c r="X186" s="53"/>
      <c r="Y186" s="53"/>
      <c r="Z186" s="53"/>
    </row>
    <row r="187" customFormat="false" ht="12.75" hidden="false" customHeight="true" outlineLevel="0" collapsed="false">
      <c r="A187" s="109"/>
      <c r="B187" s="112"/>
      <c r="C187" s="96"/>
      <c r="D187" s="10"/>
      <c r="E187" s="148" t="n">
        <f aca="false">100%-E188</f>
        <v>0.3773</v>
      </c>
      <c r="F187" s="149" t="s">
        <v>149</v>
      </c>
      <c r="G187" s="163" t="n">
        <f aca="false">ROUND(G189*E187,2)</f>
        <v>6.53</v>
      </c>
      <c r="H187" s="53"/>
      <c r="I187" s="53"/>
      <c r="J187" s="53"/>
      <c r="K187" s="53"/>
      <c r="L187" s="53"/>
      <c r="M187" s="53"/>
      <c r="N187" s="169"/>
      <c r="O187" s="53"/>
      <c r="P187" s="53"/>
      <c r="Q187" s="53"/>
      <c r="R187" s="53"/>
      <c r="S187" s="53"/>
      <c r="T187" s="53"/>
      <c r="U187" s="53"/>
      <c r="V187" s="53"/>
      <c r="W187" s="53"/>
      <c r="X187" s="53"/>
      <c r="Y187" s="53"/>
      <c r="Z187" s="53"/>
    </row>
    <row r="188" customFormat="false" ht="12.75" hidden="false" customHeight="true" outlineLevel="0" collapsed="false">
      <c r="A188" s="109"/>
      <c r="B188" s="112"/>
      <c r="C188" s="147"/>
      <c r="D188" s="10"/>
      <c r="E188" s="148" t="n">
        <v>0.6227</v>
      </c>
      <c r="F188" s="149" t="s">
        <v>150</v>
      </c>
      <c r="G188" s="142" t="n">
        <f aca="false">ROUND(G189*E188,2)</f>
        <v>10.79</v>
      </c>
      <c r="H188" s="53"/>
      <c r="I188" s="53"/>
      <c r="J188" s="53"/>
      <c r="K188" s="53"/>
      <c r="L188" s="53"/>
      <c r="M188" s="53"/>
      <c r="N188" s="53"/>
      <c r="O188" s="53"/>
      <c r="P188" s="53"/>
      <c r="Q188" s="53"/>
      <c r="R188" s="53"/>
      <c r="S188" s="53"/>
      <c r="T188" s="53"/>
      <c r="U188" s="53"/>
      <c r="V188" s="53"/>
      <c r="W188" s="53"/>
      <c r="X188" s="53"/>
      <c r="Y188" s="53"/>
      <c r="Z188" s="53"/>
    </row>
    <row r="189" customFormat="false" ht="12.75" hidden="false" customHeight="true" outlineLevel="0" collapsed="false">
      <c r="A189" s="10"/>
      <c r="B189" s="10"/>
      <c r="C189" s="10"/>
      <c r="D189" s="10"/>
      <c r="E189" s="148"/>
      <c r="F189" s="10"/>
      <c r="G189" s="142" t="n">
        <f aca="false">ROUND(SUM(G184:G186),2)</f>
        <v>17.32</v>
      </c>
      <c r="H189" s="53"/>
      <c r="I189" s="53"/>
      <c r="J189" s="53"/>
      <c r="K189" s="53"/>
      <c r="L189" s="53"/>
      <c r="M189" s="53"/>
      <c r="N189" s="53"/>
      <c r="O189" s="53"/>
      <c r="P189" s="53"/>
      <c r="Q189" s="53"/>
      <c r="R189" s="53"/>
      <c r="S189" s="53"/>
      <c r="T189" s="53"/>
      <c r="U189" s="53"/>
      <c r="V189" s="53"/>
      <c r="W189" s="53"/>
      <c r="X189" s="53"/>
      <c r="Y189" s="53"/>
      <c r="Z189" s="53"/>
    </row>
    <row r="190" customFormat="false" ht="12.75" hidden="false" customHeight="true" outlineLevel="0" collapsed="false"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  <c r="V190" s="53"/>
      <c r="W190" s="53"/>
      <c r="X190" s="53"/>
      <c r="Y190" s="53"/>
      <c r="Z190" s="53"/>
    </row>
    <row r="191" customFormat="false" ht="12.75" hidden="false" customHeight="true" outlineLevel="0" collapsed="false">
      <c r="A191" s="136" t="s">
        <v>104</v>
      </c>
      <c r="B191" s="137"/>
      <c r="C191" s="137"/>
      <c r="D191" s="137"/>
      <c r="E191" s="137"/>
      <c r="F191" s="137"/>
      <c r="G191" s="137"/>
      <c r="H191" s="53"/>
      <c r="I191" s="53"/>
      <c r="J191" s="53"/>
      <c r="K191" s="53"/>
      <c r="L191" s="85"/>
      <c r="M191" s="53"/>
      <c r="N191" s="53"/>
      <c r="O191" s="53"/>
      <c r="P191" s="53"/>
      <c r="Q191" s="53"/>
      <c r="R191" s="53"/>
      <c r="S191" s="53"/>
      <c r="T191" s="53"/>
      <c r="U191" s="53"/>
      <c r="V191" s="53"/>
      <c r="W191" s="53"/>
      <c r="X191" s="53"/>
      <c r="Y191" s="53"/>
      <c r="Z191" s="53"/>
    </row>
    <row r="192" customFormat="false" ht="12.75" hidden="false" customHeight="true" outlineLevel="0" collapsed="false">
      <c r="H192" s="53"/>
      <c r="I192" s="53"/>
      <c r="J192" s="53"/>
      <c r="K192" s="53"/>
      <c r="L192" s="53"/>
      <c r="M192" s="53"/>
      <c r="N192" s="53"/>
      <c r="O192" s="53"/>
      <c r="P192" s="53"/>
      <c r="Q192" s="53"/>
      <c r="R192" s="53"/>
      <c r="S192" s="53"/>
      <c r="T192" s="53"/>
      <c r="U192" s="53"/>
      <c r="V192" s="53"/>
      <c r="W192" s="53"/>
      <c r="X192" s="53"/>
      <c r="Y192" s="53"/>
      <c r="Z192" s="53"/>
    </row>
    <row r="193" customFormat="false" ht="12.75" hidden="false" customHeight="true" outlineLevel="0" collapsed="false">
      <c r="A193" s="138" t="s">
        <v>264</v>
      </c>
      <c r="B193" s="138"/>
      <c r="C193" s="158" t="s">
        <v>106</v>
      </c>
      <c r="D193" s="159" t="s">
        <v>143</v>
      </c>
      <c r="E193" s="167"/>
      <c r="F193" s="167"/>
      <c r="G193" s="167"/>
      <c r="H193" s="53"/>
      <c r="I193" s="53"/>
      <c r="J193" s="53"/>
      <c r="K193" s="53"/>
      <c r="L193" s="53"/>
      <c r="M193" s="53"/>
      <c r="N193" s="53"/>
      <c r="O193" s="53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3"/>
    </row>
    <row r="194" customFormat="false" ht="21" hidden="false" customHeight="true" outlineLevel="0" collapsed="false">
      <c r="A194" s="161" t="s">
        <v>144</v>
      </c>
      <c r="B194" s="161" t="s">
        <v>265</v>
      </c>
      <c r="C194" s="36" t="s">
        <v>266</v>
      </c>
      <c r="D194" s="162" t="s">
        <v>143</v>
      </c>
      <c r="E194" s="162" t="n">
        <v>1</v>
      </c>
      <c r="F194" s="168" t="n">
        <v>1.34</v>
      </c>
      <c r="G194" s="142" t="n">
        <f aca="false">TRUNC(F194*E194,2)</f>
        <v>1.34</v>
      </c>
      <c r="H194" s="53"/>
      <c r="I194" s="53"/>
      <c r="J194" s="53"/>
      <c r="K194" s="53"/>
      <c r="L194" s="53"/>
      <c r="M194" s="53"/>
      <c r="N194" s="53"/>
      <c r="O194" s="53"/>
      <c r="P194" s="53"/>
      <c r="Q194" s="53"/>
      <c r="R194" s="53"/>
      <c r="S194" s="53"/>
      <c r="T194" s="53"/>
      <c r="U194" s="53"/>
      <c r="V194" s="53"/>
      <c r="W194" s="53"/>
      <c r="X194" s="53"/>
      <c r="Y194" s="53"/>
      <c r="Z194" s="53"/>
    </row>
    <row r="195" customFormat="false" ht="21" hidden="false" customHeight="true" outlineLevel="0" collapsed="false">
      <c r="A195" s="161" t="s">
        <v>144</v>
      </c>
      <c r="B195" s="161" t="s">
        <v>267</v>
      </c>
      <c r="C195" s="36" t="s">
        <v>268</v>
      </c>
      <c r="D195" s="162" t="s">
        <v>143</v>
      </c>
      <c r="E195" s="162" t="n">
        <v>1</v>
      </c>
      <c r="F195" s="168" t="n">
        <v>0.04</v>
      </c>
      <c r="G195" s="142" t="n">
        <f aca="false">TRUNC(F195*E195,2)</f>
        <v>0.04</v>
      </c>
      <c r="H195" s="53"/>
      <c r="I195" s="53"/>
      <c r="J195" s="53"/>
      <c r="K195" s="53"/>
      <c r="L195" s="53"/>
      <c r="M195" s="53"/>
      <c r="N195" s="53"/>
      <c r="O195" s="53"/>
      <c r="P195" s="53"/>
      <c r="Q195" s="53"/>
      <c r="R195" s="53"/>
      <c r="S195" s="53"/>
      <c r="T195" s="53"/>
      <c r="U195" s="53"/>
      <c r="V195" s="53"/>
      <c r="W195" s="53"/>
      <c r="X195" s="53"/>
      <c r="Y195" s="53"/>
      <c r="Z195" s="53"/>
    </row>
    <row r="196" customFormat="false" ht="12.75" hidden="false" customHeight="true" outlineLevel="0" collapsed="false">
      <c r="A196" s="161" t="s">
        <v>144</v>
      </c>
      <c r="B196" s="161" t="s">
        <v>269</v>
      </c>
      <c r="C196" s="36" t="s">
        <v>270</v>
      </c>
      <c r="D196" s="162" t="s">
        <v>143</v>
      </c>
      <c r="E196" s="162" t="n">
        <v>1</v>
      </c>
      <c r="F196" s="168" t="n">
        <v>20.64</v>
      </c>
      <c r="G196" s="142" t="n">
        <f aca="false">TRUNC(F196*E196,2)</f>
        <v>20.64</v>
      </c>
      <c r="H196" s="53"/>
      <c r="I196" s="53"/>
      <c r="J196" s="53"/>
      <c r="K196" s="53"/>
      <c r="L196" s="53"/>
      <c r="M196" s="53"/>
      <c r="N196" s="53"/>
      <c r="O196" s="53"/>
      <c r="P196" s="53"/>
      <c r="Q196" s="53"/>
      <c r="R196" s="53"/>
      <c r="S196" s="53"/>
      <c r="T196" s="53"/>
      <c r="U196" s="53"/>
      <c r="V196" s="53"/>
      <c r="W196" s="53"/>
      <c r="X196" s="53"/>
      <c r="Y196" s="53"/>
      <c r="Z196" s="53"/>
    </row>
    <row r="197" customFormat="false" ht="21" hidden="false" customHeight="true" outlineLevel="0" collapsed="false">
      <c r="A197" s="161" t="s">
        <v>144</v>
      </c>
      <c r="B197" s="161" t="s">
        <v>271</v>
      </c>
      <c r="C197" s="36" t="s">
        <v>272</v>
      </c>
      <c r="D197" s="162" t="s">
        <v>143</v>
      </c>
      <c r="E197" s="162" t="n">
        <v>1</v>
      </c>
      <c r="F197" s="168" t="n">
        <v>0.07</v>
      </c>
      <c r="G197" s="142" t="n">
        <f aca="false">TRUNC(F197*E197,2)</f>
        <v>0.07</v>
      </c>
      <c r="H197" s="53"/>
      <c r="I197" s="53"/>
      <c r="J197" s="53"/>
      <c r="K197" s="53"/>
      <c r="L197" s="53"/>
      <c r="M197" s="53"/>
      <c r="N197" s="53"/>
      <c r="O197" s="53"/>
      <c r="P197" s="53"/>
      <c r="Q197" s="53"/>
      <c r="R197" s="53"/>
      <c r="S197" s="53"/>
      <c r="T197" s="53"/>
      <c r="U197" s="53"/>
      <c r="V197" s="53"/>
      <c r="W197" s="53"/>
      <c r="X197" s="53"/>
      <c r="Y197" s="53"/>
      <c r="Z197" s="53"/>
    </row>
    <row r="198" customFormat="false" ht="21" hidden="false" customHeight="true" outlineLevel="0" collapsed="false">
      <c r="A198" s="161" t="s">
        <v>144</v>
      </c>
      <c r="B198" s="161" t="s">
        <v>273</v>
      </c>
      <c r="C198" s="36" t="s">
        <v>274</v>
      </c>
      <c r="D198" s="162" t="s">
        <v>143</v>
      </c>
      <c r="E198" s="162" t="n">
        <v>1</v>
      </c>
      <c r="F198" s="168" t="n">
        <v>0.71</v>
      </c>
      <c r="G198" s="142" t="n">
        <f aca="false">TRUNC(F198*E198,2)</f>
        <v>0.71</v>
      </c>
      <c r="H198" s="53"/>
      <c r="I198" s="53"/>
      <c r="J198" s="53"/>
      <c r="K198" s="53"/>
      <c r="L198" s="53"/>
      <c r="M198" s="53"/>
      <c r="N198" s="53"/>
      <c r="O198" s="53"/>
      <c r="P198" s="53"/>
      <c r="Q198" s="53"/>
      <c r="R198" s="53"/>
      <c r="S198" s="53"/>
      <c r="T198" s="53"/>
      <c r="U198" s="53"/>
      <c r="V198" s="53"/>
      <c r="W198" s="53"/>
      <c r="X198" s="53"/>
      <c r="Y198" s="53"/>
      <c r="Z198" s="53"/>
    </row>
    <row r="199" customFormat="false" ht="21" hidden="false" customHeight="true" outlineLevel="0" collapsed="false">
      <c r="A199" s="161" t="s">
        <v>159</v>
      </c>
      <c r="B199" s="161" t="s">
        <v>275</v>
      </c>
      <c r="C199" s="36" t="s">
        <v>276</v>
      </c>
      <c r="D199" s="162" t="s">
        <v>143</v>
      </c>
      <c r="E199" s="162" t="n">
        <v>1</v>
      </c>
      <c r="F199" s="168" t="n">
        <v>0.42</v>
      </c>
      <c r="G199" s="142" t="n">
        <f aca="false">TRUNC(F199*E199,2)</f>
        <v>0.42</v>
      </c>
      <c r="H199" s="53"/>
      <c r="I199" s="53"/>
      <c r="J199" s="53"/>
      <c r="K199" s="53"/>
      <c r="L199" s="53"/>
      <c r="M199" s="53"/>
      <c r="N199" s="53"/>
      <c r="O199" s="53"/>
      <c r="P199" s="53"/>
      <c r="Q199" s="53"/>
      <c r="R199" s="53"/>
      <c r="S199" s="53"/>
      <c r="T199" s="53"/>
      <c r="U199" s="53"/>
      <c r="V199" s="53"/>
      <c r="W199" s="53"/>
      <c r="X199" s="53"/>
      <c r="Y199" s="53"/>
      <c r="Z199" s="53"/>
    </row>
    <row r="200" customFormat="false" ht="12.75" hidden="false" customHeight="true" outlineLevel="0" collapsed="false">
      <c r="A200" s="109"/>
      <c r="B200" s="112"/>
      <c r="C200" s="10"/>
      <c r="D200" s="10"/>
      <c r="E200" s="148" t="n">
        <v>0.093023255</v>
      </c>
      <c r="F200" s="149" t="s">
        <v>149</v>
      </c>
      <c r="G200" s="163" t="n">
        <f aca="false">ROUND(G202*E200,2)</f>
        <v>2.16</v>
      </c>
      <c r="H200" s="53"/>
      <c r="I200" s="53"/>
      <c r="J200" s="53"/>
      <c r="K200" s="53"/>
      <c r="L200" s="53"/>
      <c r="M200" s="53"/>
      <c r="N200" s="53"/>
      <c r="O200" s="53"/>
      <c r="P200" s="53"/>
      <c r="Q200" s="53"/>
      <c r="R200" s="53"/>
      <c r="S200" s="53"/>
      <c r="T200" s="53"/>
      <c r="U200" s="53"/>
      <c r="V200" s="53"/>
      <c r="W200" s="53"/>
      <c r="X200" s="53"/>
      <c r="Y200" s="53"/>
      <c r="Z200" s="53"/>
    </row>
    <row r="201" customFormat="false" ht="12.75" hidden="false" customHeight="true" outlineLevel="0" collapsed="false">
      <c r="A201" s="109"/>
      <c r="B201" s="112"/>
      <c r="C201" s="147"/>
      <c r="D201" s="10"/>
      <c r="E201" s="148" t="n">
        <v>0.906976745</v>
      </c>
      <c r="F201" s="149" t="s">
        <v>150</v>
      </c>
      <c r="G201" s="142" t="n">
        <f aca="false">ROUND(G202*E201,2)</f>
        <v>21.06</v>
      </c>
      <c r="H201" s="53"/>
      <c r="I201" s="53"/>
      <c r="J201" s="53"/>
      <c r="K201" s="53"/>
      <c r="L201" s="53"/>
      <c r="M201" s="53"/>
      <c r="N201" s="53"/>
      <c r="O201" s="53"/>
      <c r="P201" s="53"/>
      <c r="Q201" s="53"/>
      <c r="R201" s="53"/>
      <c r="S201" s="53"/>
      <c r="T201" s="53"/>
      <c r="U201" s="53"/>
      <c r="V201" s="53"/>
      <c r="W201" s="53"/>
      <c r="X201" s="53"/>
      <c r="Y201" s="53"/>
      <c r="Z201" s="53"/>
    </row>
    <row r="202" customFormat="false" ht="12.75" hidden="false" customHeight="true" outlineLevel="0" collapsed="false">
      <c r="A202" s="10"/>
      <c r="B202" s="10"/>
      <c r="C202" s="10"/>
      <c r="D202" s="10"/>
      <c r="E202" s="148"/>
      <c r="F202" s="10"/>
      <c r="G202" s="146" t="n">
        <f aca="false">ROUND(SUM(G194:K199),2)</f>
        <v>23.22</v>
      </c>
      <c r="H202" s="53"/>
      <c r="I202" s="53"/>
      <c r="J202" s="53"/>
      <c r="K202" s="53"/>
      <c r="L202" s="53"/>
      <c r="M202" s="53"/>
      <c r="N202" s="53"/>
      <c r="O202" s="53"/>
      <c r="P202" s="53"/>
      <c r="Q202" s="53"/>
      <c r="R202" s="53"/>
      <c r="S202" s="53"/>
      <c r="T202" s="53"/>
      <c r="U202" s="53"/>
      <c r="V202" s="53"/>
      <c r="W202" s="53"/>
      <c r="X202" s="53"/>
      <c r="Y202" s="53"/>
      <c r="Z202" s="53"/>
    </row>
    <row r="203" customFormat="false" ht="12.75" hidden="false" customHeight="true" outlineLevel="0" collapsed="false">
      <c r="H203" s="53"/>
      <c r="I203" s="53"/>
      <c r="J203" s="53"/>
      <c r="K203" s="53"/>
      <c r="L203" s="53"/>
      <c r="M203" s="53"/>
      <c r="N203" s="53"/>
      <c r="O203" s="53"/>
      <c r="P203" s="53"/>
      <c r="Q203" s="53"/>
      <c r="R203" s="53"/>
      <c r="S203" s="53"/>
      <c r="T203" s="53"/>
      <c r="U203" s="53"/>
      <c r="V203" s="53"/>
      <c r="W203" s="53"/>
      <c r="X203" s="53"/>
      <c r="Y203" s="53"/>
      <c r="Z203" s="53"/>
    </row>
    <row r="204" customFormat="false" ht="12.75" hidden="false" customHeight="true" outlineLevel="0" collapsed="false">
      <c r="H204" s="53"/>
      <c r="I204" s="53"/>
      <c r="J204" s="53"/>
      <c r="K204" s="53"/>
      <c r="L204" s="53"/>
      <c r="M204" s="53"/>
      <c r="N204" s="53"/>
      <c r="O204" s="53"/>
      <c r="P204" s="53"/>
      <c r="Q204" s="53"/>
      <c r="R204" s="53"/>
      <c r="S204" s="53"/>
      <c r="T204" s="53"/>
      <c r="U204" s="53"/>
      <c r="V204" s="53"/>
      <c r="W204" s="53"/>
      <c r="X204" s="53"/>
      <c r="Y204" s="53"/>
      <c r="Z204" s="53"/>
    </row>
    <row r="205" customFormat="false" ht="12.75" hidden="false" customHeight="true" outlineLevel="0" collapsed="false">
      <c r="H205" s="53"/>
      <c r="I205" s="53"/>
      <c r="J205" s="53"/>
      <c r="K205" s="53"/>
      <c r="L205" s="53"/>
      <c r="M205" s="53"/>
      <c r="N205" s="53"/>
      <c r="O205" s="53"/>
      <c r="P205" s="53"/>
      <c r="Q205" s="53"/>
      <c r="R205" s="53"/>
      <c r="S205" s="53"/>
      <c r="T205" s="53"/>
      <c r="U205" s="53"/>
      <c r="V205" s="53"/>
      <c r="W205" s="53"/>
      <c r="X205" s="53"/>
      <c r="Y205" s="53"/>
      <c r="Z205" s="53"/>
    </row>
    <row r="206" customFormat="false" ht="12.75" hidden="false" customHeight="true" outlineLevel="0" collapsed="false">
      <c r="H206" s="53"/>
      <c r="I206" s="53"/>
      <c r="J206" s="53"/>
      <c r="K206" s="53"/>
      <c r="L206" s="53"/>
      <c r="M206" s="53"/>
      <c r="N206" s="53"/>
      <c r="O206" s="53"/>
      <c r="P206" s="53"/>
      <c r="Q206" s="53"/>
      <c r="R206" s="53"/>
      <c r="S206" s="53"/>
      <c r="T206" s="53"/>
      <c r="U206" s="53"/>
      <c r="V206" s="53"/>
      <c r="W206" s="53"/>
      <c r="X206" s="53"/>
      <c r="Y206" s="53"/>
      <c r="Z206" s="53"/>
    </row>
    <row r="207" customFormat="false" ht="12.75" hidden="false" customHeight="true" outlineLevel="0" collapsed="false">
      <c r="H207" s="53"/>
      <c r="I207" s="53"/>
      <c r="J207" s="53"/>
      <c r="K207" s="53"/>
      <c r="L207" s="53"/>
      <c r="M207" s="53"/>
      <c r="N207" s="53"/>
      <c r="O207" s="53"/>
      <c r="P207" s="53"/>
      <c r="Q207" s="53"/>
      <c r="R207" s="53"/>
      <c r="S207" s="53"/>
      <c r="T207" s="53"/>
      <c r="U207" s="53"/>
      <c r="V207" s="53"/>
      <c r="W207" s="53"/>
      <c r="X207" s="53"/>
      <c r="Y207" s="53"/>
      <c r="Z207" s="53"/>
    </row>
    <row r="208" customFormat="false" ht="12.75" hidden="false" customHeight="true" outlineLevel="0" collapsed="false">
      <c r="H208" s="53"/>
      <c r="I208" s="53"/>
      <c r="J208" s="53"/>
      <c r="K208" s="53"/>
      <c r="L208" s="53"/>
      <c r="M208" s="53"/>
      <c r="N208" s="53"/>
      <c r="O208" s="53"/>
      <c r="P208" s="53"/>
      <c r="Q208" s="53"/>
      <c r="R208" s="53"/>
      <c r="S208" s="53"/>
      <c r="T208" s="53"/>
      <c r="U208" s="53"/>
      <c r="V208" s="53"/>
      <c r="W208" s="53"/>
      <c r="X208" s="53"/>
      <c r="Y208" s="53"/>
      <c r="Z208" s="53"/>
    </row>
    <row r="209" customFormat="false" ht="12.75" hidden="false" customHeight="true" outlineLevel="0" collapsed="false">
      <c r="H209" s="53"/>
      <c r="I209" s="53"/>
      <c r="J209" s="53"/>
      <c r="K209" s="53"/>
      <c r="L209" s="53"/>
      <c r="M209" s="53"/>
      <c r="N209" s="53"/>
      <c r="O209" s="53"/>
      <c r="P209" s="53"/>
      <c r="Q209" s="53"/>
      <c r="R209" s="53"/>
      <c r="S209" s="53"/>
      <c r="T209" s="53"/>
      <c r="U209" s="53"/>
      <c r="V209" s="53"/>
      <c r="W209" s="53"/>
      <c r="X209" s="53"/>
      <c r="Y209" s="53"/>
      <c r="Z209" s="53"/>
    </row>
    <row r="210" customFormat="false" ht="12.75" hidden="false" customHeight="true" outlineLevel="0" collapsed="false">
      <c r="H210" s="53"/>
      <c r="I210" s="53"/>
      <c r="J210" s="53"/>
      <c r="K210" s="53"/>
      <c r="L210" s="53"/>
      <c r="M210" s="53"/>
      <c r="N210" s="53"/>
      <c r="O210" s="53"/>
      <c r="P210" s="53"/>
      <c r="Q210" s="53"/>
      <c r="R210" s="53"/>
      <c r="S210" s="53"/>
      <c r="T210" s="53"/>
      <c r="U210" s="53"/>
      <c r="V210" s="53"/>
      <c r="W210" s="53"/>
      <c r="X210" s="53"/>
      <c r="Y210" s="53"/>
      <c r="Z210" s="53"/>
    </row>
    <row r="211" customFormat="false" ht="12.75" hidden="false" customHeight="true" outlineLevel="0" collapsed="false">
      <c r="H211" s="53"/>
      <c r="I211" s="53"/>
      <c r="J211" s="53"/>
      <c r="K211" s="53"/>
      <c r="L211" s="53"/>
      <c r="M211" s="53"/>
      <c r="N211" s="53"/>
      <c r="O211" s="53"/>
      <c r="P211" s="53"/>
      <c r="Q211" s="53"/>
      <c r="R211" s="53"/>
      <c r="S211" s="53"/>
      <c r="T211" s="53"/>
      <c r="U211" s="53"/>
      <c r="V211" s="53"/>
      <c r="W211" s="53"/>
      <c r="X211" s="53"/>
      <c r="Y211" s="53"/>
      <c r="Z211" s="53"/>
    </row>
    <row r="212" customFormat="false" ht="12.75" hidden="false" customHeight="true" outlineLevel="0" collapsed="false">
      <c r="H212" s="53"/>
      <c r="I212" s="53"/>
      <c r="J212" s="53"/>
      <c r="K212" s="53"/>
      <c r="L212" s="53"/>
      <c r="M212" s="53"/>
      <c r="N212" s="53"/>
      <c r="O212" s="53"/>
      <c r="P212" s="53"/>
      <c r="Q212" s="53"/>
      <c r="R212" s="53"/>
      <c r="S212" s="53"/>
      <c r="T212" s="53"/>
      <c r="U212" s="53"/>
      <c r="V212" s="53"/>
      <c r="W212" s="53"/>
      <c r="X212" s="53"/>
      <c r="Y212" s="53"/>
      <c r="Z212" s="53"/>
    </row>
    <row r="213" customFormat="false" ht="12.75" hidden="false" customHeight="true" outlineLevel="0" collapsed="false">
      <c r="H213" s="53"/>
      <c r="I213" s="53"/>
      <c r="J213" s="53"/>
      <c r="K213" s="53"/>
      <c r="L213" s="53"/>
      <c r="M213" s="53"/>
      <c r="N213" s="53"/>
      <c r="O213" s="53"/>
      <c r="P213" s="53"/>
      <c r="Q213" s="53"/>
      <c r="R213" s="53"/>
      <c r="S213" s="53"/>
      <c r="T213" s="53"/>
      <c r="U213" s="53"/>
      <c r="V213" s="53"/>
      <c r="W213" s="53"/>
      <c r="X213" s="53"/>
      <c r="Y213" s="53"/>
      <c r="Z213" s="53"/>
    </row>
    <row r="214" customFormat="false" ht="12.75" hidden="false" customHeight="true" outlineLevel="0" collapsed="false">
      <c r="H214" s="53"/>
      <c r="I214" s="53"/>
      <c r="J214" s="53"/>
      <c r="K214" s="53"/>
      <c r="L214" s="53"/>
      <c r="M214" s="53"/>
      <c r="N214" s="53"/>
      <c r="O214" s="53"/>
      <c r="P214" s="53"/>
      <c r="Q214" s="53"/>
      <c r="R214" s="53"/>
      <c r="S214" s="53"/>
      <c r="T214" s="53"/>
      <c r="U214" s="53"/>
      <c r="V214" s="53"/>
      <c r="W214" s="53"/>
      <c r="X214" s="53"/>
      <c r="Y214" s="53"/>
      <c r="Z214" s="53"/>
    </row>
    <row r="215" customFormat="false" ht="12.75" hidden="false" customHeight="true" outlineLevel="0" collapsed="false">
      <c r="H215" s="53"/>
      <c r="I215" s="53"/>
      <c r="J215" s="53"/>
      <c r="K215" s="53"/>
      <c r="L215" s="53"/>
      <c r="M215" s="53"/>
      <c r="N215" s="53"/>
      <c r="O215" s="53"/>
      <c r="P215" s="53"/>
      <c r="Q215" s="53"/>
      <c r="R215" s="53"/>
      <c r="S215" s="53"/>
      <c r="T215" s="53"/>
      <c r="U215" s="53"/>
      <c r="V215" s="53"/>
      <c r="W215" s="53"/>
      <c r="X215" s="53"/>
      <c r="Y215" s="53"/>
      <c r="Z215" s="53"/>
    </row>
    <row r="216" customFormat="false" ht="12.75" hidden="false" customHeight="true" outlineLevel="0" collapsed="false">
      <c r="H216" s="53"/>
      <c r="I216" s="53"/>
      <c r="J216" s="53"/>
      <c r="K216" s="53"/>
      <c r="L216" s="53"/>
      <c r="M216" s="53"/>
      <c r="N216" s="53"/>
      <c r="O216" s="53"/>
      <c r="P216" s="53"/>
      <c r="Q216" s="53"/>
      <c r="R216" s="53"/>
      <c r="S216" s="53"/>
      <c r="T216" s="53"/>
      <c r="U216" s="53"/>
      <c r="V216" s="53"/>
      <c r="W216" s="53"/>
      <c r="X216" s="53"/>
      <c r="Y216" s="53"/>
      <c r="Z216" s="53"/>
    </row>
    <row r="217" customFormat="false" ht="12.75" hidden="false" customHeight="true" outlineLevel="0" collapsed="false">
      <c r="H217" s="53"/>
      <c r="I217" s="53"/>
      <c r="J217" s="53"/>
      <c r="K217" s="53"/>
      <c r="L217" s="53"/>
      <c r="M217" s="53"/>
      <c r="N217" s="53"/>
      <c r="O217" s="53"/>
      <c r="P217" s="53"/>
      <c r="Q217" s="53"/>
      <c r="R217" s="53"/>
      <c r="S217" s="53"/>
      <c r="T217" s="53"/>
      <c r="U217" s="53"/>
      <c r="V217" s="53"/>
      <c r="W217" s="53"/>
      <c r="X217" s="53"/>
      <c r="Y217" s="53"/>
      <c r="Z217" s="53"/>
    </row>
    <row r="218" customFormat="false" ht="12.75" hidden="false" customHeight="true" outlineLevel="0" collapsed="false">
      <c r="H218" s="53"/>
      <c r="I218" s="53"/>
      <c r="J218" s="53"/>
      <c r="K218" s="53"/>
      <c r="L218" s="53"/>
      <c r="M218" s="53"/>
      <c r="N218" s="53"/>
      <c r="O218" s="53"/>
      <c r="P218" s="53"/>
      <c r="Q218" s="53"/>
      <c r="R218" s="53"/>
      <c r="S218" s="53"/>
      <c r="T218" s="53"/>
      <c r="U218" s="53"/>
      <c r="V218" s="53"/>
      <c r="W218" s="53"/>
      <c r="X218" s="53"/>
      <c r="Y218" s="53"/>
      <c r="Z218" s="53"/>
    </row>
    <row r="219" customFormat="false" ht="12.75" hidden="false" customHeight="true" outlineLevel="0" collapsed="false">
      <c r="H219" s="53"/>
      <c r="I219" s="53"/>
      <c r="J219" s="53"/>
      <c r="K219" s="53"/>
      <c r="L219" s="53"/>
      <c r="M219" s="53"/>
      <c r="N219" s="53"/>
      <c r="O219" s="53"/>
      <c r="P219" s="53"/>
      <c r="Q219" s="53"/>
      <c r="R219" s="53"/>
      <c r="S219" s="53"/>
      <c r="T219" s="53"/>
      <c r="U219" s="53"/>
      <c r="V219" s="53"/>
      <c r="W219" s="53"/>
      <c r="X219" s="53"/>
      <c r="Y219" s="53"/>
      <c r="Z219" s="53"/>
    </row>
    <row r="220" customFormat="false" ht="12.75" hidden="false" customHeight="true" outlineLevel="0" collapsed="false">
      <c r="H220" s="53"/>
      <c r="I220" s="53"/>
      <c r="J220" s="53"/>
      <c r="K220" s="53"/>
      <c r="L220" s="53"/>
      <c r="M220" s="53"/>
      <c r="N220" s="53"/>
      <c r="O220" s="53"/>
      <c r="P220" s="53"/>
      <c r="Q220" s="53"/>
      <c r="R220" s="53"/>
      <c r="S220" s="53"/>
      <c r="T220" s="53"/>
      <c r="U220" s="53"/>
      <c r="V220" s="53"/>
      <c r="W220" s="53"/>
      <c r="X220" s="53"/>
      <c r="Y220" s="53"/>
      <c r="Z220" s="53"/>
    </row>
    <row r="221" customFormat="false" ht="12.75" hidden="false" customHeight="true" outlineLevel="0" collapsed="false">
      <c r="H221" s="53"/>
      <c r="I221" s="53"/>
      <c r="J221" s="53"/>
      <c r="K221" s="53"/>
      <c r="L221" s="53"/>
      <c r="M221" s="53"/>
      <c r="N221" s="53"/>
      <c r="O221" s="53"/>
      <c r="P221" s="53"/>
      <c r="Q221" s="53"/>
      <c r="R221" s="53"/>
      <c r="S221" s="53"/>
      <c r="T221" s="53"/>
      <c r="U221" s="53"/>
      <c r="V221" s="53"/>
      <c r="W221" s="53"/>
      <c r="X221" s="53"/>
      <c r="Y221" s="53"/>
      <c r="Z221" s="53"/>
    </row>
    <row r="222" customFormat="false" ht="12.75" hidden="false" customHeight="true" outlineLevel="0" collapsed="false">
      <c r="H222" s="53"/>
      <c r="I222" s="53"/>
      <c r="J222" s="53"/>
      <c r="K222" s="53"/>
      <c r="L222" s="53"/>
      <c r="M222" s="53"/>
      <c r="N222" s="53"/>
      <c r="O222" s="53"/>
      <c r="P222" s="53"/>
      <c r="Q222" s="53"/>
      <c r="R222" s="53"/>
      <c r="S222" s="53"/>
      <c r="T222" s="53"/>
      <c r="U222" s="53"/>
      <c r="V222" s="53"/>
      <c r="W222" s="53"/>
      <c r="X222" s="53"/>
      <c r="Y222" s="53"/>
      <c r="Z222" s="53"/>
    </row>
    <row r="223" customFormat="false" ht="12.75" hidden="false" customHeight="true" outlineLevel="0" collapsed="false">
      <c r="H223" s="53"/>
      <c r="I223" s="53"/>
      <c r="J223" s="53"/>
      <c r="K223" s="53"/>
      <c r="L223" s="53"/>
      <c r="M223" s="53"/>
      <c r="N223" s="53"/>
      <c r="O223" s="53"/>
      <c r="P223" s="53"/>
      <c r="Q223" s="53"/>
      <c r="R223" s="53"/>
      <c r="S223" s="53"/>
      <c r="T223" s="53"/>
      <c r="U223" s="53"/>
      <c r="V223" s="53"/>
      <c r="W223" s="53"/>
      <c r="X223" s="53"/>
      <c r="Y223" s="53"/>
      <c r="Z223" s="53"/>
    </row>
    <row r="224" customFormat="false" ht="12.75" hidden="false" customHeight="true" outlineLevel="0" collapsed="false">
      <c r="H224" s="53"/>
      <c r="I224" s="53"/>
      <c r="J224" s="53"/>
      <c r="K224" s="53"/>
      <c r="L224" s="53"/>
      <c r="M224" s="53"/>
      <c r="N224" s="53"/>
      <c r="O224" s="53"/>
      <c r="P224" s="53"/>
      <c r="Q224" s="53"/>
      <c r="R224" s="53"/>
      <c r="S224" s="53"/>
      <c r="T224" s="53"/>
      <c r="U224" s="53"/>
      <c r="V224" s="53"/>
      <c r="W224" s="53"/>
      <c r="X224" s="53"/>
      <c r="Y224" s="53"/>
      <c r="Z224" s="53"/>
    </row>
    <row r="225" customFormat="false" ht="12.75" hidden="false" customHeight="true" outlineLevel="0" collapsed="false">
      <c r="H225" s="53"/>
      <c r="I225" s="53"/>
      <c r="J225" s="53"/>
      <c r="K225" s="53"/>
      <c r="L225" s="53"/>
      <c r="M225" s="53"/>
      <c r="N225" s="53"/>
      <c r="O225" s="53"/>
      <c r="P225" s="53"/>
      <c r="Q225" s="53"/>
      <c r="R225" s="53"/>
      <c r="S225" s="53"/>
      <c r="T225" s="53"/>
      <c r="U225" s="53"/>
      <c r="V225" s="53"/>
      <c r="W225" s="53"/>
      <c r="X225" s="53"/>
      <c r="Y225" s="53"/>
      <c r="Z225" s="53"/>
    </row>
    <row r="226" customFormat="false" ht="12.75" hidden="false" customHeight="true" outlineLevel="0" collapsed="false">
      <c r="H226" s="53"/>
      <c r="I226" s="53"/>
      <c r="J226" s="53"/>
      <c r="K226" s="53"/>
      <c r="L226" s="53"/>
      <c r="M226" s="53"/>
      <c r="N226" s="53"/>
      <c r="O226" s="53"/>
      <c r="P226" s="53"/>
      <c r="Q226" s="53"/>
      <c r="R226" s="53"/>
      <c r="S226" s="53"/>
      <c r="T226" s="53"/>
      <c r="U226" s="53"/>
      <c r="V226" s="53"/>
      <c r="W226" s="53"/>
      <c r="X226" s="53"/>
      <c r="Y226" s="53"/>
      <c r="Z226" s="53"/>
    </row>
    <row r="227" customFormat="false" ht="12.75" hidden="false" customHeight="true" outlineLevel="0" collapsed="false">
      <c r="H227" s="53"/>
      <c r="I227" s="53"/>
      <c r="J227" s="53"/>
      <c r="K227" s="53"/>
      <c r="L227" s="53"/>
      <c r="M227" s="53"/>
      <c r="N227" s="53"/>
      <c r="O227" s="53"/>
      <c r="P227" s="53"/>
      <c r="Q227" s="53"/>
      <c r="R227" s="53"/>
      <c r="S227" s="53"/>
      <c r="T227" s="53"/>
      <c r="U227" s="53"/>
      <c r="V227" s="53"/>
      <c r="W227" s="53"/>
      <c r="X227" s="53"/>
      <c r="Y227" s="53"/>
      <c r="Z227" s="53"/>
    </row>
    <row r="228" customFormat="false" ht="12.75" hidden="false" customHeight="true" outlineLevel="0" collapsed="false">
      <c r="H228" s="53"/>
      <c r="I228" s="53"/>
      <c r="J228" s="53"/>
      <c r="K228" s="53"/>
      <c r="L228" s="53"/>
      <c r="M228" s="53"/>
      <c r="N228" s="53"/>
      <c r="O228" s="53"/>
      <c r="P228" s="53"/>
      <c r="Q228" s="53"/>
      <c r="R228" s="53"/>
      <c r="S228" s="53"/>
      <c r="T228" s="53"/>
      <c r="U228" s="53"/>
      <c r="V228" s="53"/>
      <c r="W228" s="53"/>
      <c r="X228" s="53"/>
      <c r="Y228" s="53"/>
      <c r="Z228" s="53"/>
    </row>
    <row r="229" customFormat="false" ht="12.75" hidden="false" customHeight="true" outlineLevel="0" collapsed="false">
      <c r="H229" s="53"/>
      <c r="I229" s="53"/>
      <c r="J229" s="53"/>
      <c r="K229" s="53"/>
      <c r="L229" s="53"/>
      <c r="M229" s="53"/>
      <c r="N229" s="53"/>
      <c r="O229" s="53"/>
      <c r="P229" s="53"/>
      <c r="Q229" s="53"/>
      <c r="R229" s="53"/>
      <c r="S229" s="53"/>
      <c r="T229" s="53"/>
      <c r="U229" s="53"/>
      <c r="V229" s="53"/>
      <c r="W229" s="53"/>
      <c r="X229" s="53"/>
      <c r="Y229" s="53"/>
      <c r="Z229" s="53"/>
    </row>
    <row r="230" customFormat="false" ht="12.75" hidden="false" customHeight="true" outlineLevel="0" collapsed="false">
      <c r="H230" s="53"/>
      <c r="I230" s="53"/>
      <c r="J230" s="53"/>
      <c r="K230" s="53"/>
      <c r="L230" s="53"/>
      <c r="M230" s="53"/>
      <c r="N230" s="53"/>
      <c r="O230" s="53"/>
      <c r="P230" s="53"/>
      <c r="Q230" s="53"/>
      <c r="R230" s="53"/>
      <c r="S230" s="53"/>
      <c r="T230" s="53"/>
      <c r="U230" s="53"/>
      <c r="V230" s="53"/>
      <c r="W230" s="53"/>
      <c r="X230" s="53"/>
      <c r="Y230" s="53"/>
      <c r="Z230" s="53"/>
    </row>
    <row r="231" customFormat="false" ht="12.75" hidden="false" customHeight="true" outlineLevel="0" collapsed="false">
      <c r="H231" s="53"/>
      <c r="I231" s="53"/>
      <c r="J231" s="53"/>
      <c r="K231" s="53"/>
      <c r="L231" s="53"/>
      <c r="M231" s="53"/>
      <c r="N231" s="53"/>
      <c r="O231" s="53"/>
      <c r="P231" s="53"/>
      <c r="Q231" s="53"/>
      <c r="R231" s="53"/>
      <c r="S231" s="53"/>
      <c r="T231" s="53"/>
      <c r="U231" s="53"/>
      <c r="V231" s="53"/>
      <c r="W231" s="53"/>
      <c r="X231" s="53"/>
      <c r="Y231" s="53"/>
      <c r="Z231" s="53"/>
    </row>
    <row r="232" customFormat="false" ht="12.75" hidden="false" customHeight="true" outlineLevel="0" collapsed="false">
      <c r="H232" s="53"/>
      <c r="I232" s="53"/>
      <c r="J232" s="53"/>
      <c r="K232" s="53"/>
      <c r="L232" s="53"/>
      <c r="M232" s="53"/>
      <c r="N232" s="53"/>
      <c r="O232" s="53"/>
      <c r="P232" s="53"/>
      <c r="Q232" s="53"/>
      <c r="R232" s="53"/>
      <c r="S232" s="53"/>
      <c r="T232" s="53"/>
      <c r="U232" s="53"/>
      <c r="V232" s="53"/>
      <c r="W232" s="53"/>
      <c r="X232" s="53"/>
      <c r="Y232" s="53"/>
      <c r="Z232" s="53"/>
    </row>
    <row r="233" customFormat="false" ht="12.75" hidden="false" customHeight="true" outlineLevel="0" collapsed="false">
      <c r="H233" s="53"/>
      <c r="I233" s="53"/>
      <c r="J233" s="53"/>
      <c r="K233" s="53"/>
      <c r="L233" s="53"/>
      <c r="M233" s="53"/>
      <c r="N233" s="53"/>
      <c r="O233" s="53"/>
      <c r="P233" s="53"/>
      <c r="Q233" s="53"/>
      <c r="R233" s="53"/>
      <c r="S233" s="53"/>
      <c r="T233" s="53"/>
      <c r="U233" s="53"/>
      <c r="V233" s="53"/>
      <c r="W233" s="53"/>
      <c r="X233" s="53"/>
      <c r="Y233" s="53"/>
      <c r="Z233" s="53"/>
    </row>
    <row r="234" customFormat="false" ht="12.75" hidden="false" customHeight="true" outlineLevel="0" collapsed="false">
      <c r="H234" s="53"/>
      <c r="I234" s="53"/>
      <c r="J234" s="53"/>
      <c r="K234" s="53"/>
      <c r="L234" s="53"/>
      <c r="M234" s="53"/>
      <c r="N234" s="53"/>
      <c r="O234" s="53"/>
      <c r="P234" s="53"/>
      <c r="Q234" s="53"/>
      <c r="R234" s="53"/>
      <c r="S234" s="53"/>
      <c r="T234" s="53"/>
      <c r="U234" s="53"/>
      <c r="V234" s="53"/>
      <c r="W234" s="53"/>
      <c r="X234" s="53"/>
      <c r="Y234" s="53"/>
      <c r="Z234" s="53"/>
    </row>
    <row r="235" customFormat="false" ht="12.75" hidden="false" customHeight="true" outlineLevel="0" collapsed="false">
      <c r="H235" s="53"/>
      <c r="I235" s="53"/>
      <c r="J235" s="53"/>
      <c r="K235" s="53"/>
      <c r="L235" s="53"/>
      <c r="M235" s="53"/>
      <c r="N235" s="53"/>
      <c r="O235" s="53"/>
      <c r="P235" s="53"/>
      <c r="Q235" s="53"/>
      <c r="R235" s="53"/>
      <c r="S235" s="53"/>
      <c r="T235" s="53"/>
      <c r="U235" s="53"/>
      <c r="V235" s="53"/>
      <c r="W235" s="53"/>
      <c r="X235" s="53"/>
      <c r="Y235" s="53"/>
      <c r="Z235" s="53"/>
    </row>
    <row r="236" customFormat="false" ht="12.75" hidden="false" customHeight="true" outlineLevel="0" collapsed="false">
      <c r="H236" s="53"/>
      <c r="I236" s="53"/>
      <c r="J236" s="53"/>
      <c r="K236" s="53"/>
      <c r="L236" s="53"/>
      <c r="M236" s="53"/>
      <c r="N236" s="53"/>
      <c r="O236" s="53"/>
      <c r="P236" s="53"/>
      <c r="Q236" s="53"/>
      <c r="R236" s="53"/>
      <c r="S236" s="53"/>
      <c r="T236" s="53"/>
      <c r="U236" s="53"/>
      <c r="V236" s="53"/>
      <c r="W236" s="53"/>
      <c r="X236" s="53"/>
      <c r="Y236" s="53"/>
      <c r="Z236" s="53"/>
    </row>
    <row r="237" customFormat="false" ht="12.75" hidden="false" customHeight="true" outlineLevel="0" collapsed="false">
      <c r="H237" s="53"/>
      <c r="I237" s="53"/>
      <c r="J237" s="53"/>
      <c r="K237" s="53"/>
      <c r="L237" s="53"/>
      <c r="M237" s="53"/>
      <c r="N237" s="53"/>
      <c r="O237" s="53"/>
      <c r="P237" s="53"/>
      <c r="Q237" s="53"/>
      <c r="R237" s="53"/>
      <c r="S237" s="53"/>
      <c r="T237" s="53"/>
      <c r="U237" s="53"/>
      <c r="V237" s="53"/>
      <c r="W237" s="53"/>
      <c r="X237" s="53"/>
      <c r="Y237" s="53"/>
      <c r="Z237" s="53"/>
    </row>
    <row r="238" customFormat="false" ht="12.75" hidden="false" customHeight="true" outlineLevel="0" collapsed="false">
      <c r="H238" s="53"/>
      <c r="I238" s="53"/>
      <c r="J238" s="53"/>
      <c r="K238" s="53"/>
      <c r="L238" s="53"/>
      <c r="M238" s="53"/>
      <c r="N238" s="53"/>
      <c r="O238" s="53"/>
      <c r="P238" s="53"/>
      <c r="Q238" s="53"/>
      <c r="R238" s="53"/>
      <c r="S238" s="53"/>
      <c r="T238" s="53"/>
      <c r="U238" s="53"/>
      <c r="V238" s="53"/>
      <c r="W238" s="53"/>
      <c r="X238" s="53"/>
      <c r="Y238" s="53"/>
      <c r="Z238" s="53"/>
    </row>
    <row r="239" customFormat="false" ht="12.75" hidden="false" customHeight="true" outlineLevel="0" collapsed="false">
      <c r="H239" s="53"/>
      <c r="I239" s="53"/>
      <c r="J239" s="53"/>
      <c r="K239" s="53"/>
      <c r="L239" s="53"/>
      <c r="M239" s="53"/>
      <c r="N239" s="53"/>
      <c r="O239" s="53"/>
      <c r="P239" s="53"/>
      <c r="Q239" s="53"/>
      <c r="R239" s="53"/>
      <c r="S239" s="53"/>
      <c r="T239" s="53"/>
      <c r="U239" s="53"/>
      <c r="V239" s="53"/>
      <c r="W239" s="53"/>
      <c r="X239" s="53"/>
      <c r="Y239" s="53"/>
      <c r="Z239" s="53"/>
    </row>
    <row r="240" customFormat="false" ht="12.75" hidden="false" customHeight="true" outlineLevel="0" collapsed="false">
      <c r="H240" s="53"/>
      <c r="I240" s="53"/>
      <c r="J240" s="53"/>
      <c r="K240" s="53"/>
      <c r="L240" s="53"/>
      <c r="M240" s="53"/>
      <c r="N240" s="53"/>
      <c r="O240" s="53"/>
      <c r="P240" s="53"/>
      <c r="Q240" s="53"/>
      <c r="R240" s="53"/>
      <c r="S240" s="53"/>
      <c r="T240" s="53"/>
      <c r="U240" s="53"/>
      <c r="V240" s="53"/>
      <c r="W240" s="53"/>
      <c r="X240" s="53"/>
      <c r="Y240" s="53"/>
      <c r="Z240" s="53"/>
    </row>
    <row r="241" customFormat="false" ht="12.75" hidden="false" customHeight="true" outlineLevel="0" collapsed="false">
      <c r="H241" s="53"/>
      <c r="I241" s="53"/>
      <c r="J241" s="53"/>
      <c r="K241" s="53"/>
      <c r="L241" s="53"/>
      <c r="M241" s="53"/>
      <c r="N241" s="53"/>
      <c r="O241" s="53"/>
      <c r="P241" s="53"/>
      <c r="Q241" s="53"/>
      <c r="R241" s="53"/>
      <c r="S241" s="53"/>
      <c r="T241" s="53"/>
      <c r="U241" s="53"/>
      <c r="V241" s="53"/>
      <c r="W241" s="53"/>
      <c r="X241" s="53"/>
      <c r="Y241" s="53"/>
      <c r="Z241" s="53"/>
    </row>
    <row r="242" customFormat="false" ht="12.75" hidden="false" customHeight="true" outlineLevel="0" collapsed="false">
      <c r="H242" s="53"/>
      <c r="I242" s="53"/>
      <c r="J242" s="53"/>
      <c r="K242" s="53"/>
      <c r="L242" s="53"/>
      <c r="M242" s="53"/>
      <c r="N242" s="53"/>
      <c r="O242" s="53"/>
      <c r="P242" s="53"/>
      <c r="Q242" s="53"/>
      <c r="R242" s="53"/>
      <c r="S242" s="53"/>
      <c r="T242" s="53"/>
      <c r="U242" s="53"/>
      <c r="V242" s="53"/>
      <c r="W242" s="53"/>
      <c r="X242" s="53"/>
      <c r="Y242" s="53"/>
      <c r="Z242" s="53"/>
    </row>
    <row r="243" customFormat="false" ht="12.75" hidden="false" customHeight="true" outlineLevel="0" collapsed="false">
      <c r="H243" s="53"/>
      <c r="I243" s="53"/>
      <c r="J243" s="53"/>
      <c r="K243" s="53"/>
      <c r="L243" s="53"/>
      <c r="M243" s="53"/>
      <c r="N243" s="53"/>
      <c r="O243" s="53"/>
      <c r="P243" s="53"/>
      <c r="Q243" s="53"/>
      <c r="R243" s="53"/>
      <c r="S243" s="53"/>
      <c r="T243" s="53"/>
      <c r="U243" s="53"/>
      <c r="V243" s="53"/>
      <c r="W243" s="53"/>
      <c r="X243" s="53"/>
      <c r="Y243" s="53"/>
      <c r="Z243" s="53"/>
    </row>
    <row r="244" customFormat="false" ht="12.75" hidden="false" customHeight="true" outlineLevel="0" collapsed="false">
      <c r="H244" s="53"/>
      <c r="I244" s="53"/>
      <c r="J244" s="53"/>
      <c r="K244" s="53"/>
      <c r="L244" s="53"/>
      <c r="M244" s="53"/>
      <c r="N244" s="53"/>
      <c r="O244" s="53"/>
      <c r="P244" s="53"/>
      <c r="Q244" s="53"/>
      <c r="R244" s="53"/>
      <c r="S244" s="53"/>
      <c r="T244" s="53"/>
      <c r="U244" s="53"/>
      <c r="V244" s="53"/>
      <c r="W244" s="53"/>
      <c r="X244" s="53"/>
      <c r="Y244" s="53"/>
      <c r="Z244" s="53"/>
    </row>
    <row r="245" customFormat="false" ht="12.75" hidden="false" customHeight="true" outlineLevel="0" collapsed="false">
      <c r="H245" s="53"/>
      <c r="I245" s="53"/>
      <c r="J245" s="53"/>
      <c r="K245" s="53"/>
      <c r="L245" s="53"/>
      <c r="M245" s="53"/>
      <c r="N245" s="53"/>
      <c r="O245" s="53"/>
      <c r="P245" s="53"/>
      <c r="Q245" s="53"/>
      <c r="R245" s="53"/>
      <c r="S245" s="53"/>
      <c r="T245" s="53"/>
      <c r="U245" s="53"/>
      <c r="V245" s="53"/>
      <c r="W245" s="53"/>
      <c r="X245" s="53"/>
      <c r="Y245" s="53"/>
      <c r="Z245" s="53"/>
    </row>
    <row r="246" customFormat="false" ht="12.75" hidden="false" customHeight="true" outlineLevel="0" collapsed="false">
      <c r="H246" s="53"/>
      <c r="I246" s="53"/>
      <c r="J246" s="53"/>
      <c r="K246" s="53"/>
      <c r="L246" s="53"/>
      <c r="M246" s="53"/>
      <c r="N246" s="53"/>
      <c r="O246" s="53"/>
      <c r="P246" s="53"/>
      <c r="Q246" s="53"/>
      <c r="R246" s="53"/>
      <c r="S246" s="53"/>
      <c r="T246" s="53"/>
      <c r="U246" s="53"/>
      <c r="V246" s="53"/>
      <c r="W246" s="53"/>
      <c r="X246" s="53"/>
      <c r="Y246" s="53"/>
      <c r="Z246" s="53"/>
    </row>
    <row r="247" customFormat="false" ht="12.75" hidden="false" customHeight="true" outlineLevel="0" collapsed="false">
      <c r="H247" s="53"/>
      <c r="I247" s="53"/>
      <c r="J247" s="53"/>
      <c r="K247" s="53"/>
      <c r="L247" s="53"/>
      <c r="M247" s="53"/>
      <c r="N247" s="53"/>
      <c r="O247" s="53"/>
      <c r="P247" s="53"/>
      <c r="Q247" s="53"/>
      <c r="R247" s="53"/>
      <c r="S247" s="53"/>
      <c r="T247" s="53"/>
      <c r="U247" s="53"/>
      <c r="V247" s="53"/>
      <c r="W247" s="53"/>
      <c r="X247" s="53"/>
      <c r="Y247" s="53"/>
      <c r="Z247" s="53"/>
    </row>
    <row r="248" customFormat="false" ht="12.75" hidden="false" customHeight="true" outlineLevel="0" collapsed="false">
      <c r="H248" s="53"/>
      <c r="I248" s="53"/>
      <c r="J248" s="53"/>
      <c r="K248" s="53"/>
      <c r="L248" s="53"/>
      <c r="M248" s="53"/>
      <c r="N248" s="53"/>
      <c r="O248" s="53"/>
      <c r="P248" s="53"/>
      <c r="Q248" s="53"/>
      <c r="R248" s="53"/>
      <c r="S248" s="53"/>
      <c r="T248" s="53"/>
      <c r="U248" s="53"/>
      <c r="V248" s="53"/>
      <c r="W248" s="53"/>
      <c r="X248" s="53"/>
      <c r="Y248" s="53"/>
      <c r="Z248" s="53"/>
    </row>
    <row r="249" customFormat="false" ht="12.75" hidden="false" customHeight="true" outlineLevel="0" collapsed="false">
      <c r="H249" s="53"/>
      <c r="I249" s="53"/>
      <c r="J249" s="53"/>
      <c r="K249" s="53"/>
      <c r="L249" s="53"/>
      <c r="M249" s="53"/>
      <c r="N249" s="53"/>
      <c r="O249" s="53"/>
      <c r="P249" s="53"/>
      <c r="Q249" s="53"/>
      <c r="R249" s="53"/>
      <c r="S249" s="53"/>
      <c r="T249" s="53"/>
      <c r="U249" s="53"/>
      <c r="V249" s="53"/>
      <c r="W249" s="53"/>
      <c r="X249" s="53"/>
      <c r="Y249" s="53"/>
      <c r="Z249" s="53"/>
    </row>
    <row r="250" customFormat="false" ht="12.75" hidden="false" customHeight="true" outlineLevel="0" collapsed="false">
      <c r="H250" s="53"/>
      <c r="I250" s="53"/>
      <c r="J250" s="53"/>
      <c r="K250" s="53"/>
      <c r="L250" s="53"/>
      <c r="M250" s="53"/>
      <c r="N250" s="53"/>
      <c r="O250" s="53"/>
      <c r="P250" s="53"/>
      <c r="Q250" s="53"/>
      <c r="R250" s="53"/>
      <c r="S250" s="53"/>
      <c r="T250" s="53"/>
      <c r="U250" s="53"/>
      <c r="V250" s="53"/>
      <c r="W250" s="53"/>
      <c r="X250" s="53"/>
      <c r="Y250" s="53"/>
      <c r="Z250" s="53"/>
    </row>
    <row r="251" customFormat="false" ht="12.75" hidden="false" customHeight="true" outlineLevel="0" collapsed="false">
      <c r="H251" s="53"/>
      <c r="I251" s="53"/>
      <c r="J251" s="53"/>
      <c r="K251" s="53"/>
      <c r="L251" s="53"/>
      <c r="M251" s="53"/>
      <c r="N251" s="53"/>
      <c r="O251" s="53"/>
      <c r="P251" s="53"/>
      <c r="Q251" s="53"/>
      <c r="R251" s="53"/>
      <c r="S251" s="53"/>
      <c r="T251" s="53"/>
      <c r="U251" s="53"/>
      <c r="V251" s="53"/>
      <c r="W251" s="53"/>
      <c r="X251" s="53"/>
      <c r="Y251" s="53"/>
      <c r="Z251" s="53"/>
    </row>
    <row r="252" customFormat="false" ht="12.75" hidden="false" customHeight="true" outlineLevel="0" collapsed="false">
      <c r="H252" s="53"/>
      <c r="I252" s="53"/>
      <c r="J252" s="53"/>
      <c r="K252" s="53"/>
      <c r="L252" s="53"/>
      <c r="M252" s="53"/>
      <c r="N252" s="53"/>
      <c r="O252" s="53"/>
      <c r="P252" s="53"/>
      <c r="Q252" s="53"/>
      <c r="R252" s="53"/>
      <c r="S252" s="53"/>
      <c r="T252" s="53"/>
      <c r="U252" s="53"/>
      <c r="V252" s="53"/>
      <c r="W252" s="53"/>
      <c r="X252" s="53"/>
      <c r="Y252" s="53"/>
      <c r="Z252" s="53"/>
    </row>
    <row r="253" customFormat="false" ht="12.75" hidden="false" customHeight="true" outlineLevel="0" collapsed="false">
      <c r="H253" s="53"/>
      <c r="I253" s="53"/>
      <c r="J253" s="53"/>
      <c r="K253" s="53"/>
      <c r="L253" s="53"/>
      <c r="M253" s="53"/>
      <c r="N253" s="53"/>
      <c r="O253" s="53"/>
      <c r="P253" s="53"/>
      <c r="Q253" s="53"/>
      <c r="R253" s="53"/>
      <c r="S253" s="53"/>
      <c r="T253" s="53"/>
      <c r="U253" s="53"/>
      <c r="V253" s="53"/>
      <c r="W253" s="53"/>
      <c r="X253" s="53"/>
      <c r="Y253" s="53"/>
      <c r="Z253" s="53"/>
    </row>
    <row r="254" customFormat="false" ht="12.75" hidden="false" customHeight="true" outlineLevel="0" collapsed="false">
      <c r="H254" s="53"/>
      <c r="I254" s="53"/>
      <c r="J254" s="53"/>
      <c r="K254" s="53"/>
      <c r="L254" s="53"/>
      <c r="M254" s="53"/>
      <c r="N254" s="53"/>
      <c r="O254" s="53"/>
      <c r="P254" s="53"/>
      <c r="Q254" s="53"/>
      <c r="R254" s="53"/>
      <c r="S254" s="53"/>
      <c r="T254" s="53"/>
      <c r="U254" s="53"/>
      <c r="V254" s="53"/>
      <c r="W254" s="53"/>
      <c r="X254" s="53"/>
      <c r="Y254" s="53"/>
      <c r="Z254" s="53"/>
    </row>
    <row r="255" customFormat="false" ht="12.75" hidden="false" customHeight="true" outlineLevel="0" collapsed="false">
      <c r="H255" s="53"/>
      <c r="I255" s="53"/>
      <c r="J255" s="53"/>
      <c r="K255" s="53"/>
      <c r="L255" s="53"/>
      <c r="M255" s="53"/>
      <c r="N255" s="53"/>
      <c r="O255" s="53"/>
      <c r="P255" s="53"/>
      <c r="Q255" s="53"/>
      <c r="R255" s="53"/>
      <c r="S255" s="53"/>
      <c r="T255" s="53"/>
      <c r="U255" s="53"/>
      <c r="V255" s="53"/>
      <c r="W255" s="53"/>
      <c r="X255" s="53"/>
      <c r="Y255" s="53"/>
      <c r="Z255" s="53"/>
    </row>
    <row r="256" customFormat="false" ht="12.75" hidden="false" customHeight="true" outlineLevel="0" collapsed="false">
      <c r="H256" s="53"/>
      <c r="I256" s="53"/>
      <c r="J256" s="53"/>
      <c r="K256" s="53"/>
      <c r="L256" s="53"/>
      <c r="M256" s="53"/>
      <c r="N256" s="53"/>
      <c r="O256" s="53"/>
      <c r="P256" s="53"/>
      <c r="Q256" s="53"/>
      <c r="R256" s="53"/>
      <c r="S256" s="53"/>
      <c r="T256" s="53"/>
      <c r="U256" s="53"/>
      <c r="V256" s="53"/>
      <c r="W256" s="53"/>
      <c r="X256" s="53"/>
      <c r="Y256" s="53"/>
      <c r="Z256" s="53"/>
    </row>
    <row r="257" customFormat="false" ht="12.75" hidden="false" customHeight="true" outlineLevel="0" collapsed="false">
      <c r="H257" s="53"/>
      <c r="I257" s="53"/>
      <c r="J257" s="53"/>
      <c r="K257" s="53"/>
      <c r="L257" s="53"/>
      <c r="M257" s="53"/>
      <c r="N257" s="53"/>
      <c r="O257" s="53"/>
      <c r="P257" s="53"/>
      <c r="Q257" s="53"/>
      <c r="R257" s="53"/>
      <c r="S257" s="53"/>
      <c r="T257" s="53"/>
      <c r="U257" s="53"/>
      <c r="V257" s="53"/>
      <c r="W257" s="53"/>
      <c r="X257" s="53"/>
      <c r="Y257" s="53"/>
      <c r="Z257" s="53"/>
    </row>
    <row r="258" customFormat="false" ht="12.75" hidden="false" customHeight="true" outlineLevel="0" collapsed="false">
      <c r="H258" s="53"/>
      <c r="I258" s="53"/>
      <c r="J258" s="53"/>
      <c r="K258" s="53"/>
      <c r="L258" s="53"/>
      <c r="M258" s="53"/>
      <c r="N258" s="53"/>
      <c r="O258" s="53"/>
      <c r="P258" s="53"/>
      <c r="Q258" s="53"/>
      <c r="R258" s="53"/>
      <c r="S258" s="53"/>
      <c r="T258" s="53"/>
      <c r="U258" s="53"/>
      <c r="V258" s="53"/>
      <c r="W258" s="53"/>
      <c r="X258" s="53"/>
      <c r="Y258" s="53"/>
      <c r="Z258" s="53"/>
    </row>
    <row r="259" customFormat="false" ht="12.75" hidden="false" customHeight="true" outlineLevel="0" collapsed="false">
      <c r="H259" s="53"/>
      <c r="I259" s="53"/>
      <c r="J259" s="53"/>
      <c r="K259" s="53"/>
      <c r="L259" s="53"/>
      <c r="M259" s="53"/>
      <c r="N259" s="53"/>
      <c r="O259" s="53"/>
      <c r="P259" s="53"/>
      <c r="Q259" s="53"/>
      <c r="R259" s="53"/>
      <c r="S259" s="53"/>
      <c r="T259" s="53"/>
      <c r="U259" s="53"/>
      <c r="V259" s="53"/>
      <c r="W259" s="53"/>
      <c r="X259" s="53"/>
      <c r="Y259" s="53"/>
      <c r="Z259" s="53"/>
    </row>
    <row r="260" customFormat="false" ht="12.75" hidden="false" customHeight="true" outlineLevel="0" collapsed="false">
      <c r="H260" s="53"/>
      <c r="I260" s="53"/>
      <c r="J260" s="53"/>
      <c r="K260" s="53"/>
      <c r="L260" s="53"/>
      <c r="M260" s="53"/>
      <c r="N260" s="53"/>
      <c r="O260" s="53"/>
      <c r="P260" s="53"/>
      <c r="Q260" s="53"/>
      <c r="R260" s="53"/>
      <c r="S260" s="53"/>
      <c r="T260" s="53"/>
      <c r="U260" s="53"/>
      <c r="V260" s="53"/>
      <c r="W260" s="53"/>
      <c r="X260" s="53"/>
      <c r="Y260" s="53"/>
      <c r="Z260" s="53"/>
    </row>
    <row r="261" customFormat="false" ht="12.75" hidden="false" customHeight="true" outlineLevel="0" collapsed="false">
      <c r="H261" s="53"/>
      <c r="I261" s="53"/>
      <c r="J261" s="53"/>
      <c r="K261" s="53"/>
      <c r="L261" s="53"/>
      <c r="M261" s="53"/>
      <c r="N261" s="53"/>
      <c r="O261" s="53"/>
      <c r="P261" s="53"/>
      <c r="Q261" s="53"/>
      <c r="R261" s="53"/>
      <c r="S261" s="53"/>
      <c r="T261" s="53"/>
      <c r="U261" s="53"/>
      <c r="V261" s="53"/>
      <c r="W261" s="53"/>
      <c r="X261" s="53"/>
      <c r="Y261" s="53"/>
      <c r="Z261" s="53"/>
    </row>
    <row r="262" customFormat="false" ht="12.75" hidden="false" customHeight="true" outlineLevel="0" collapsed="false">
      <c r="H262" s="53"/>
      <c r="I262" s="53"/>
      <c r="J262" s="53"/>
      <c r="K262" s="53"/>
      <c r="L262" s="53"/>
      <c r="M262" s="53"/>
      <c r="N262" s="53"/>
      <c r="O262" s="53"/>
      <c r="P262" s="53"/>
      <c r="Q262" s="53"/>
      <c r="R262" s="53"/>
      <c r="S262" s="53"/>
      <c r="T262" s="53"/>
      <c r="U262" s="53"/>
      <c r="V262" s="53"/>
      <c r="W262" s="53"/>
      <c r="X262" s="53"/>
      <c r="Y262" s="53"/>
      <c r="Z262" s="53"/>
    </row>
    <row r="263" customFormat="false" ht="12.75" hidden="false" customHeight="true" outlineLevel="0" collapsed="false">
      <c r="H263" s="53"/>
      <c r="I263" s="53"/>
      <c r="J263" s="53"/>
      <c r="K263" s="53"/>
      <c r="L263" s="53"/>
      <c r="M263" s="53"/>
      <c r="N263" s="53"/>
      <c r="O263" s="53"/>
      <c r="P263" s="53"/>
      <c r="Q263" s="53"/>
      <c r="R263" s="53"/>
      <c r="S263" s="53"/>
      <c r="T263" s="53"/>
      <c r="U263" s="53"/>
      <c r="V263" s="53"/>
      <c r="W263" s="53"/>
      <c r="X263" s="53"/>
      <c r="Y263" s="53"/>
      <c r="Z263" s="53"/>
    </row>
    <row r="264" customFormat="false" ht="12.75" hidden="false" customHeight="true" outlineLevel="0" collapsed="false">
      <c r="H264" s="53"/>
      <c r="I264" s="53"/>
      <c r="J264" s="53"/>
      <c r="K264" s="53"/>
      <c r="L264" s="53"/>
      <c r="M264" s="53"/>
      <c r="N264" s="53"/>
      <c r="O264" s="53"/>
      <c r="P264" s="53"/>
      <c r="Q264" s="53"/>
      <c r="R264" s="53"/>
      <c r="S264" s="53"/>
      <c r="T264" s="53"/>
      <c r="U264" s="53"/>
      <c r="V264" s="53"/>
      <c r="W264" s="53"/>
      <c r="X264" s="53"/>
      <c r="Y264" s="53"/>
      <c r="Z264" s="53"/>
    </row>
    <row r="265" customFormat="false" ht="12.75" hidden="false" customHeight="true" outlineLevel="0" collapsed="false">
      <c r="H265" s="53"/>
      <c r="I265" s="53"/>
      <c r="J265" s="53"/>
      <c r="K265" s="53"/>
      <c r="L265" s="53"/>
      <c r="M265" s="53"/>
      <c r="N265" s="53"/>
      <c r="O265" s="53"/>
      <c r="P265" s="53"/>
      <c r="Q265" s="53"/>
      <c r="R265" s="53"/>
      <c r="S265" s="53"/>
      <c r="T265" s="53"/>
      <c r="U265" s="53"/>
      <c r="V265" s="53"/>
      <c r="W265" s="53"/>
      <c r="X265" s="53"/>
      <c r="Y265" s="53"/>
      <c r="Z265" s="53"/>
    </row>
    <row r="266" customFormat="false" ht="12.75" hidden="false" customHeight="true" outlineLevel="0" collapsed="false">
      <c r="H266" s="53"/>
      <c r="I266" s="53"/>
      <c r="J266" s="53"/>
      <c r="K266" s="53"/>
      <c r="L266" s="53"/>
      <c r="M266" s="53"/>
      <c r="N266" s="53"/>
      <c r="O266" s="53"/>
      <c r="P266" s="53"/>
      <c r="Q266" s="53"/>
      <c r="R266" s="53"/>
      <c r="S266" s="53"/>
      <c r="T266" s="53"/>
      <c r="U266" s="53"/>
      <c r="V266" s="53"/>
      <c r="W266" s="53"/>
      <c r="X266" s="53"/>
      <c r="Y266" s="53"/>
      <c r="Z266" s="53"/>
    </row>
    <row r="267" customFormat="false" ht="12.75" hidden="false" customHeight="true" outlineLevel="0" collapsed="false">
      <c r="H267" s="53"/>
      <c r="I267" s="53"/>
      <c r="J267" s="53"/>
      <c r="K267" s="53"/>
      <c r="L267" s="53"/>
      <c r="M267" s="53"/>
      <c r="N267" s="53"/>
      <c r="O267" s="53"/>
      <c r="P267" s="53"/>
      <c r="Q267" s="53"/>
      <c r="R267" s="53"/>
      <c r="S267" s="53"/>
      <c r="T267" s="53"/>
      <c r="U267" s="53"/>
      <c r="V267" s="53"/>
      <c r="W267" s="53"/>
      <c r="X267" s="53"/>
      <c r="Y267" s="53"/>
      <c r="Z267" s="53"/>
    </row>
    <row r="268" customFormat="false" ht="12.75" hidden="false" customHeight="true" outlineLevel="0" collapsed="false">
      <c r="H268" s="53"/>
      <c r="I268" s="53"/>
      <c r="J268" s="53"/>
      <c r="K268" s="53"/>
      <c r="L268" s="53"/>
      <c r="M268" s="53"/>
      <c r="N268" s="53"/>
      <c r="O268" s="53"/>
      <c r="P268" s="53"/>
      <c r="Q268" s="53"/>
      <c r="R268" s="53"/>
      <c r="S268" s="53"/>
      <c r="T268" s="53"/>
      <c r="U268" s="53"/>
      <c r="V268" s="53"/>
      <c r="W268" s="53"/>
      <c r="X268" s="53"/>
      <c r="Y268" s="53"/>
      <c r="Z268" s="53"/>
    </row>
    <row r="269" customFormat="false" ht="12.75" hidden="false" customHeight="true" outlineLevel="0" collapsed="false">
      <c r="H269" s="53"/>
      <c r="I269" s="53"/>
      <c r="J269" s="53"/>
      <c r="K269" s="53"/>
      <c r="L269" s="53"/>
      <c r="M269" s="53"/>
      <c r="N269" s="53"/>
      <c r="O269" s="53"/>
      <c r="P269" s="53"/>
      <c r="Q269" s="53"/>
      <c r="R269" s="53"/>
      <c r="S269" s="53"/>
      <c r="T269" s="53"/>
      <c r="U269" s="53"/>
      <c r="V269" s="53"/>
      <c r="W269" s="53"/>
      <c r="X269" s="53"/>
      <c r="Y269" s="53"/>
      <c r="Z269" s="53"/>
    </row>
    <row r="270" customFormat="false" ht="12.75" hidden="false" customHeight="true" outlineLevel="0" collapsed="false">
      <c r="H270" s="53"/>
      <c r="I270" s="53"/>
      <c r="J270" s="53"/>
      <c r="K270" s="53"/>
      <c r="L270" s="53"/>
      <c r="M270" s="53"/>
      <c r="N270" s="53"/>
      <c r="O270" s="53"/>
      <c r="P270" s="53"/>
      <c r="Q270" s="53"/>
      <c r="R270" s="53"/>
      <c r="S270" s="53"/>
      <c r="T270" s="53"/>
      <c r="U270" s="53"/>
      <c r="V270" s="53"/>
      <c r="W270" s="53"/>
      <c r="X270" s="53"/>
      <c r="Y270" s="53"/>
      <c r="Z270" s="53"/>
    </row>
    <row r="271" customFormat="false" ht="12.75" hidden="false" customHeight="true" outlineLevel="0" collapsed="false">
      <c r="H271" s="53"/>
      <c r="I271" s="53"/>
      <c r="J271" s="53"/>
      <c r="K271" s="53"/>
      <c r="L271" s="53"/>
      <c r="M271" s="53"/>
      <c r="N271" s="53"/>
      <c r="O271" s="53"/>
      <c r="P271" s="53"/>
      <c r="Q271" s="53"/>
      <c r="R271" s="53"/>
      <c r="S271" s="53"/>
      <c r="T271" s="53"/>
      <c r="U271" s="53"/>
      <c r="V271" s="53"/>
      <c r="W271" s="53"/>
      <c r="X271" s="53"/>
      <c r="Y271" s="53"/>
      <c r="Z271" s="53"/>
    </row>
    <row r="272" customFormat="false" ht="12.75" hidden="false" customHeight="true" outlineLevel="0" collapsed="false">
      <c r="H272" s="53"/>
      <c r="I272" s="53"/>
      <c r="J272" s="53"/>
      <c r="K272" s="53"/>
      <c r="L272" s="53"/>
      <c r="M272" s="53"/>
      <c r="N272" s="53"/>
      <c r="O272" s="53"/>
      <c r="P272" s="53"/>
      <c r="Q272" s="53"/>
      <c r="R272" s="53"/>
      <c r="S272" s="53"/>
      <c r="T272" s="53"/>
      <c r="U272" s="53"/>
      <c r="V272" s="53"/>
      <c r="W272" s="53"/>
      <c r="X272" s="53"/>
      <c r="Y272" s="53"/>
      <c r="Z272" s="53"/>
    </row>
    <row r="273" customFormat="false" ht="12.75" hidden="false" customHeight="true" outlineLevel="0" collapsed="false">
      <c r="H273" s="53"/>
      <c r="I273" s="53"/>
      <c r="J273" s="53"/>
      <c r="K273" s="53"/>
      <c r="L273" s="53"/>
      <c r="M273" s="53"/>
      <c r="N273" s="53"/>
      <c r="O273" s="53"/>
      <c r="P273" s="53"/>
      <c r="Q273" s="53"/>
      <c r="R273" s="53"/>
      <c r="S273" s="53"/>
      <c r="T273" s="53"/>
      <c r="U273" s="53"/>
      <c r="V273" s="53"/>
      <c r="W273" s="53"/>
      <c r="X273" s="53"/>
      <c r="Y273" s="53"/>
      <c r="Z273" s="53"/>
    </row>
    <row r="274" customFormat="false" ht="12.75" hidden="false" customHeight="true" outlineLevel="0" collapsed="false">
      <c r="H274" s="53"/>
      <c r="I274" s="53"/>
      <c r="J274" s="53"/>
      <c r="K274" s="53"/>
      <c r="L274" s="53"/>
      <c r="M274" s="53"/>
      <c r="N274" s="53"/>
      <c r="O274" s="53"/>
      <c r="P274" s="53"/>
      <c r="Q274" s="53"/>
      <c r="R274" s="53"/>
      <c r="S274" s="53"/>
      <c r="T274" s="53"/>
      <c r="U274" s="53"/>
      <c r="V274" s="53"/>
      <c r="W274" s="53"/>
      <c r="X274" s="53"/>
      <c r="Y274" s="53"/>
      <c r="Z274" s="53"/>
    </row>
    <row r="275" customFormat="false" ht="12.75" hidden="false" customHeight="true" outlineLevel="0" collapsed="false">
      <c r="H275" s="53"/>
      <c r="I275" s="53"/>
      <c r="J275" s="53"/>
      <c r="K275" s="53"/>
      <c r="L275" s="53"/>
      <c r="M275" s="53"/>
      <c r="N275" s="53"/>
      <c r="O275" s="53"/>
      <c r="P275" s="53"/>
      <c r="Q275" s="53"/>
      <c r="R275" s="53"/>
      <c r="S275" s="53"/>
      <c r="T275" s="53"/>
      <c r="U275" s="53"/>
      <c r="V275" s="53"/>
      <c r="W275" s="53"/>
      <c r="X275" s="53"/>
      <c r="Y275" s="53"/>
      <c r="Z275" s="53"/>
    </row>
    <row r="276" customFormat="false" ht="12.75" hidden="false" customHeight="true" outlineLevel="0" collapsed="false">
      <c r="H276" s="53"/>
      <c r="I276" s="53"/>
      <c r="J276" s="53"/>
      <c r="K276" s="53"/>
      <c r="L276" s="53"/>
      <c r="M276" s="53"/>
      <c r="N276" s="53"/>
      <c r="O276" s="53"/>
      <c r="P276" s="53"/>
      <c r="Q276" s="53"/>
      <c r="R276" s="53"/>
      <c r="S276" s="53"/>
      <c r="T276" s="53"/>
      <c r="U276" s="53"/>
      <c r="V276" s="53"/>
      <c r="W276" s="53"/>
      <c r="X276" s="53"/>
      <c r="Y276" s="53"/>
      <c r="Z276" s="53"/>
    </row>
    <row r="277" customFormat="false" ht="12.75" hidden="false" customHeight="true" outlineLevel="0" collapsed="false">
      <c r="H277" s="53"/>
      <c r="I277" s="53"/>
      <c r="J277" s="53"/>
      <c r="K277" s="53"/>
      <c r="L277" s="53"/>
      <c r="M277" s="53"/>
      <c r="N277" s="53"/>
      <c r="O277" s="53"/>
      <c r="P277" s="53"/>
      <c r="Q277" s="53"/>
      <c r="R277" s="53"/>
      <c r="S277" s="53"/>
      <c r="T277" s="53"/>
      <c r="U277" s="53"/>
      <c r="V277" s="53"/>
      <c r="W277" s="53"/>
      <c r="X277" s="53"/>
      <c r="Y277" s="53"/>
      <c r="Z277" s="53"/>
    </row>
    <row r="278" customFormat="false" ht="12.75" hidden="false" customHeight="true" outlineLevel="0" collapsed="false">
      <c r="H278" s="53"/>
      <c r="I278" s="53"/>
      <c r="J278" s="53"/>
      <c r="K278" s="53"/>
      <c r="L278" s="53"/>
      <c r="M278" s="53"/>
      <c r="N278" s="53"/>
      <c r="O278" s="53"/>
      <c r="P278" s="53"/>
      <c r="Q278" s="53"/>
      <c r="R278" s="53"/>
      <c r="S278" s="53"/>
      <c r="T278" s="53"/>
      <c r="U278" s="53"/>
      <c r="V278" s="53"/>
      <c r="W278" s="53"/>
      <c r="X278" s="53"/>
      <c r="Y278" s="53"/>
      <c r="Z278" s="53"/>
    </row>
    <row r="279" customFormat="false" ht="12.75" hidden="false" customHeight="true" outlineLevel="0" collapsed="false">
      <c r="H279" s="53"/>
      <c r="I279" s="53"/>
      <c r="J279" s="53"/>
      <c r="K279" s="53"/>
      <c r="L279" s="53"/>
      <c r="M279" s="53"/>
      <c r="N279" s="53"/>
      <c r="O279" s="53"/>
      <c r="P279" s="53"/>
      <c r="Q279" s="53"/>
      <c r="R279" s="53"/>
      <c r="S279" s="53"/>
      <c r="T279" s="53"/>
      <c r="U279" s="53"/>
      <c r="V279" s="53"/>
      <c r="W279" s="53"/>
      <c r="X279" s="53"/>
      <c r="Y279" s="53"/>
      <c r="Z279" s="53"/>
    </row>
    <row r="280" customFormat="false" ht="12.75" hidden="false" customHeight="true" outlineLevel="0" collapsed="false">
      <c r="H280" s="53"/>
      <c r="I280" s="53"/>
      <c r="J280" s="53"/>
      <c r="K280" s="53"/>
      <c r="L280" s="53"/>
      <c r="M280" s="53"/>
      <c r="N280" s="53"/>
      <c r="O280" s="53"/>
      <c r="P280" s="53"/>
      <c r="Q280" s="53"/>
      <c r="R280" s="53"/>
      <c r="S280" s="53"/>
      <c r="T280" s="53"/>
      <c r="U280" s="53"/>
      <c r="V280" s="53"/>
      <c r="W280" s="53"/>
      <c r="X280" s="53"/>
      <c r="Y280" s="53"/>
      <c r="Z280" s="53"/>
    </row>
    <row r="281" customFormat="false" ht="12.75" hidden="false" customHeight="true" outlineLevel="0" collapsed="false">
      <c r="H281" s="53"/>
      <c r="I281" s="53"/>
      <c r="J281" s="53"/>
      <c r="K281" s="53"/>
      <c r="L281" s="53"/>
      <c r="M281" s="53"/>
      <c r="N281" s="53"/>
      <c r="O281" s="53"/>
      <c r="P281" s="53"/>
      <c r="Q281" s="53"/>
      <c r="R281" s="53"/>
      <c r="S281" s="53"/>
      <c r="T281" s="53"/>
      <c r="U281" s="53"/>
      <c r="V281" s="53"/>
      <c r="W281" s="53"/>
      <c r="X281" s="53"/>
      <c r="Y281" s="53"/>
      <c r="Z281" s="53"/>
    </row>
    <row r="282" customFormat="false" ht="12.75" hidden="false" customHeight="true" outlineLevel="0" collapsed="false">
      <c r="H282" s="53"/>
      <c r="I282" s="53"/>
      <c r="J282" s="53"/>
      <c r="K282" s="53"/>
      <c r="L282" s="53"/>
      <c r="M282" s="53"/>
      <c r="N282" s="53"/>
      <c r="O282" s="53"/>
      <c r="P282" s="53"/>
      <c r="Q282" s="53"/>
      <c r="R282" s="53"/>
      <c r="S282" s="53"/>
      <c r="T282" s="53"/>
      <c r="U282" s="53"/>
      <c r="V282" s="53"/>
      <c r="W282" s="53"/>
      <c r="X282" s="53"/>
      <c r="Y282" s="53"/>
      <c r="Z282" s="53"/>
    </row>
    <row r="283" customFormat="false" ht="12.75" hidden="false" customHeight="true" outlineLevel="0" collapsed="false">
      <c r="H283" s="53"/>
      <c r="I283" s="53"/>
      <c r="J283" s="53"/>
      <c r="K283" s="53"/>
      <c r="L283" s="53"/>
      <c r="M283" s="53"/>
      <c r="N283" s="53"/>
      <c r="O283" s="53"/>
      <c r="P283" s="53"/>
      <c r="Q283" s="53"/>
      <c r="R283" s="53"/>
      <c r="S283" s="53"/>
      <c r="T283" s="53"/>
      <c r="U283" s="53"/>
      <c r="V283" s="53"/>
      <c r="W283" s="53"/>
      <c r="X283" s="53"/>
      <c r="Y283" s="53"/>
      <c r="Z283" s="53"/>
    </row>
    <row r="284" customFormat="false" ht="12.75" hidden="false" customHeight="true" outlineLevel="0" collapsed="false">
      <c r="H284" s="53"/>
      <c r="I284" s="53"/>
      <c r="J284" s="53"/>
      <c r="K284" s="53"/>
      <c r="L284" s="53"/>
      <c r="M284" s="53"/>
      <c r="N284" s="53"/>
      <c r="O284" s="53"/>
      <c r="P284" s="53"/>
      <c r="Q284" s="53"/>
      <c r="R284" s="53"/>
      <c r="S284" s="53"/>
      <c r="T284" s="53"/>
      <c r="U284" s="53"/>
      <c r="V284" s="53"/>
      <c r="W284" s="53"/>
      <c r="X284" s="53"/>
      <c r="Y284" s="53"/>
      <c r="Z284" s="53"/>
    </row>
    <row r="285" customFormat="false" ht="12.75" hidden="false" customHeight="true" outlineLevel="0" collapsed="false">
      <c r="H285" s="53"/>
      <c r="I285" s="53"/>
      <c r="J285" s="53"/>
      <c r="K285" s="53"/>
      <c r="L285" s="53"/>
      <c r="M285" s="53"/>
      <c r="N285" s="53"/>
      <c r="O285" s="53"/>
      <c r="P285" s="53"/>
      <c r="Q285" s="53"/>
      <c r="R285" s="53"/>
      <c r="S285" s="53"/>
      <c r="T285" s="53"/>
      <c r="U285" s="53"/>
      <c r="V285" s="53"/>
      <c r="W285" s="53"/>
      <c r="X285" s="53"/>
      <c r="Y285" s="53"/>
      <c r="Z285" s="53"/>
    </row>
    <row r="286" customFormat="false" ht="12.75" hidden="false" customHeight="true" outlineLevel="0" collapsed="false">
      <c r="H286" s="53"/>
      <c r="I286" s="53"/>
      <c r="J286" s="53"/>
      <c r="K286" s="53"/>
      <c r="L286" s="53"/>
      <c r="M286" s="53"/>
      <c r="N286" s="53"/>
      <c r="O286" s="53"/>
      <c r="P286" s="53"/>
      <c r="Q286" s="53"/>
      <c r="R286" s="53"/>
      <c r="S286" s="53"/>
      <c r="T286" s="53"/>
      <c r="U286" s="53"/>
      <c r="V286" s="53"/>
      <c r="W286" s="53"/>
      <c r="X286" s="53"/>
      <c r="Y286" s="53"/>
      <c r="Z286" s="53"/>
    </row>
    <row r="287" customFormat="false" ht="12.75" hidden="false" customHeight="true" outlineLevel="0" collapsed="false">
      <c r="H287" s="53"/>
      <c r="I287" s="53"/>
      <c r="J287" s="53"/>
      <c r="K287" s="53"/>
      <c r="L287" s="53"/>
      <c r="M287" s="53"/>
      <c r="N287" s="53"/>
      <c r="O287" s="53"/>
      <c r="P287" s="53"/>
      <c r="Q287" s="53"/>
      <c r="R287" s="53"/>
      <c r="S287" s="53"/>
      <c r="T287" s="53"/>
      <c r="U287" s="53"/>
      <c r="V287" s="53"/>
      <c r="W287" s="53"/>
      <c r="X287" s="53"/>
      <c r="Y287" s="53"/>
      <c r="Z287" s="53"/>
    </row>
    <row r="288" customFormat="false" ht="12.75" hidden="false" customHeight="true" outlineLevel="0" collapsed="false">
      <c r="H288" s="53"/>
      <c r="I288" s="53"/>
      <c r="J288" s="53"/>
      <c r="K288" s="53"/>
      <c r="L288" s="53"/>
      <c r="M288" s="53"/>
      <c r="N288" s="53"/>
      <c r="O288" s="53"/>
      <c r="P288" s="53"/>
      <c r="Q288" s="53"/>
      <c r="R288" s="53"/>
      <c r="S288" s="53"/>
      <c r="T288" s="53"/>
      <c r="U288" s="53"/>
      <c r="V288" s="53"/>
      <c r="W288" s="53"/>
      <c r="X288" s="53"/>
      <c r="Y288" s="53"/>
      <c r="Z288" s="53"/>
    </row>
    <row r="289" customFormat="false" ht="12.75" hidden="false" customHeight="true" outlineLevel="0" collapsed="false">
      <c r="H289" s="53"/>
      <c r="I289" s="53"/>
      <c r="J289" s="53"/>
      <c r="K289" s="53"/>
      <c r="L289" s="53"/>
      <c r="M289" s="53"/>
      <c r="N289" s="53"/>
      <c r="O289" s="53"/>
      <c r="P289" s="53"/>
      <c r="Q289" s="53"/>
      <c r="R289" s="53"/>
      <c r="S289" s="53"/>
      <c r="T289" s="53"/>
      <c r="U289" s="53"/>
      <c r="V289" s="53"/>
      <c r="W289" s="53"/>
      <c r="X289" s="53"/>
      <c r="Y289" s="53"/>
      <c r="Z289" s="53"/>
    </row>
    <row r="290" customFormat="false" ht="12.75" hidden="false" customHeight="true" outlineLevel="0" collapsed="false">
      <c r="H290" s="53"/>
      <c r="I290" s="53"/>
      <c r="J290" s="53"/>
      <c r="K290" s="53"/>
      <c r="L290" s="53"/>
      <c r="M290" s="53"/>
      <c r="N290" s="53"/>
      <c r="O290" s="53"/>
      <c r="P290" s="53"/>
      <c r="Q290" s="53"/>
      <c r="R290" s="53"/>
      <c r="S290" s="53"/>
      <c r="T290" s="53"/>
      <c r="U290" s="53"/>
      <c r="V290" s="53"/>
      <c r="W290" s="53"/>
      <c r="X290" s="53"/>
      <c r="Y290" s="53"/>
      <c r="Z290" s="53"/>
    </row>
    <row r="291" customFormat="false" ht="12.75" hidden="false" customHeight="true" outlineLevel="0" collapsed="false">
      <c r="H291" s="53"/>
      <c r="I291" s="53"/>
      <c r="J291" s="53"/>
      <c r="K291" s="53"/>
      <c r="L291" s="53"/>
      <c r="M291" s="53"/>
      <c r="N291" s="53"/>
      <c r="O291" s="53"/>
      <c r="P291" s="53"/>
      <c r="Q291" s="53"/>
      <c r="R291" s="53"/>
      <c r="S291" s="53"/>
      <c r="T291" s="53"/>
      <c r="U291" s="53"/>
      <c r="V291" s="53"/>
      <c r="W291" s="53"/>
      <c r="X291" s="53"/>
      <c r="Y291" s="53"/>
      <c r="Z291" s="53"/>
    </row>
    <row r="292" customFormat="false" ht="12.75" hidden="false" customHeight="true" outlineLevel="0" collapsed="false">
      <c r="H292" s="53"/>
      <c r="I292" s="53"/>
      <c r="J292" s="53"/>
      <c r="K292" s="53"/>
      <c r="L292" s="53"/>
      <c r="M292" s="53"/>
      <c r="N292" s="53"/>
      <c r="O292" s="53"/>
      <c r="P292" s="53"/>
      <c r="Q292" s="53"/>
      <c r="R292" s="53"/>
      <c r="S292" s="53"/>
      <c r="T292" s="53"/>
      <c r="U292" s="53"/>
      <c r="V292" s="53"/>
      <c r="W292" s="53"/>
      <c r="X292" s="53"/>
      <c r="Y292" s="53"/>
      <c r="Z292" s="53"/>
    </row>
    <row r="293" customFormat="false" ht="12.75" hidden="false" customHeight="true" outlineLevel="0" collapsed="false">
      <c r="H293" s="53"/>
      <c r="I293" s="53"/>
      <c r="J293" s="53"/>
      <c r="K293" s="53"/>
      <c r="L293" s="53"/>
      <c r="M293" s="53"/>
      <c r="N293" s="53"/>
      <c r="O293" s="53"/>
      <c r="P293" s="53"/>
      <c r="Q293" s="53"/>
      <c r="R293" s="53"/>
      <c r="S293" s="53"/>
      <c r="T293" s="53"/>
      <c r="U293" s="53"/>
      <c r="V293" s="53"/>
      <c r="W293" s="53"/>
      <c r="X293" s="53"/>
      <c r="Y293" s="53"/>
      <c r="Z293" s="53"/>
    </row>
    <row r="294" customFormat="false" ht="12.75" hidden="false" customHeight="true" outlineLevel="0" collapsed="false">
      <c r="H294" s="53"/>
      <c r="I294" s="53"/>
      <c r="J294" s="53"/>
      <c r="K294" s="53"/>
      <c r="L294" s="53"/>
      <c r="M294" s="53"/>
      <c r="N294" s="53"/>
      <c r="O294" s="53"/>
      <c r="P294" s="53"/>
      <c r="Q294" s="53"/>
      <c r="R294" s="53"/>
      <c r="S294" s="53"/>
      <c r="T294" s="53"/>
      <c r="U294" s="53"/>
      <c r="V294" s="53"/>
      <c r="W294" s="53"/>
      <c r="X294" s="53"/>
      <c r="Y294" s="53"/>
      <c r="Z294" s="53"/>
    </row>
    <row r="295" customFormat="false" ht="12.75" hidden="false" customHeight="true" outlineLevel="0" collapsed="false">
      <c r="H295" s="53"/>
      <c r="I295" s="53"/>
      <c r="J295" s="53"/>
      <c r="K295" s="53"/>
      <c r="L295" s="53"/>
      <c r="M295" s="53"/>
      <c r="N295" s="53"/>
      <c r="O295" s="53"/>
      <c r="P295" s="53"/>
      <c r="Q295" s="53"/>
      <c r="R295" s="53"/>
      <c r="S295" s="53"/>
      <c r="T295" s="53"/>
      <c r="U295" s="53"/>
      <c r="V295" s="53"/>
      <c r="W295" s="53"/>
      <c r="X295" s="53"/>
      <c r="Y295" s="53"/>
      <c r="Z295" s="53"/>
    </row>
    <row r="296" customFormat="false" ht="12.75" hidden="false" customHeight="true" outlineLevel="0" collapsed="false">
      <c r="H296" s="53"/>
      <c r="I296" s="53"/>
      <c r="J296" s="53"/>
      <c r="K296" s="53"/>
      <c r="L296" s="53"/>
      <c r="M296" s="53"/>
      <c r="N296" s="53"/>
      <c r="O296" s="53"/>
      <c r="P296" s="53"/>
      <c r="Q296" s="53"/>
      <c r="R296" s="53"/>
      <c r="S296" s="53"/>
      <c r="T296" s="53"/>
      <c r="U296" s="53"/>
      <c r="V296" s="53"/>
      <c r="W296" s="53"/>
      <c r="X296" s="53"/>
      <c r="Y296" s="53"/>
      <c r="Z296" s="53"/>
    </row>
    <row r="297" customFormat="false" ht="12.75" hidden="false" customHeight="true" outlineLevel="0" collapsed="false">
      <c r="H297" s="53"/>
      <c r="I297" s="53"/>
      <c r="J297" s="53"/>
      <c r="K297" s="53"/>
      <c r="L297" s="53"/>
      <c r="M297" s="53"/>
      <c r="N297" s="53"/>
      <c r="O297" s="53"/>
      <c r="P297" s="53"/>
      <c r="Q297" s="53"/>
      <c r="R297" s="53"/>
      <c r="S297" s="53"/>
      <c r="T297" s="53"/>
      <c r="U297" s="53"/>
      <c r="V297" s="53"/>
      <c r="W297" s="53"/>
      <c r="X297" s="53"/>
      <c r="Y297" s="53"/>
      <c r="Z297" s="53"/>
    </row>
    <row r="298" customFormat="false" ht="12.75" hidden="false" customHeight="true" outlineLevel="0" collapsed="false">
      <c r="H298" s="53"/>
      <c r="I298" s="53"/>
      <c r="J298" s="53"/>
      <c r="K298" s="53"/>
      <c r="L298" s="53"/>
      <c r="M298" s="53"/>
      <c r="N298" s="53"/>
      <c r="O298" s="53"/>
      <c r="P298" s="53"/>
      <c r="Q298" s="53"/>
      <c r="R298" s="53"/>
      <c r="S298" s="53"/>
      <c r="T298" s="53"/>
      <c r="U298" s="53"/>
      <c r="V298" s="53"/>
      <c r="W298" s="53"/>
      <c r="X298" s="53"/>
      <c r="Y298" s="53"/>
      <c r="Z298" s="53"/>
    </row>
    <row r="299" customFormat="false" ht="12.75" hidden="false" customHeight="true" outlineLevel="0" collapsed="false">
      <c r="H299" s="53"/>
      <c r="I299" s="53"/>
      <c r="J299" s="53"/>
      <c r="K299" s="53"/>
      <c r="L299" s="53"/>
      <c r="M299" s="53"/>
      <c r="N299" s="53"/>
      <c r="O299" s="53"/>
      <c r="P299" s="53"/>
      <c r="Q299" s="53"/>
      <c r="R299" s="53"/>
      <c r="S299" s="53"/>
      <c r="T299" s="53"/>
      <c r="U299" s="53"/>
      <c r="V299" s="53"/>
      <c r="W299" s="53"/>
      <c r="X299" s="53"/>
      <c r="Y299" s="53"/>
      <c r="Z299" s="53"/>
    </row>
    <row r="300" customFormat="false" ht="12.75" hidden="false" customHeight="true" outlineLevel="0" collapsed="false">
      <c r="H300" s="53"/>
      <c r="I300" s="53"/>
      <c r="J300" s="53"/>
      <c r="K300" s="53"/>
      <c r="L300" s="53"/>
      <c r="M300" s="53"/>
      <c r="N300" s="53"/>
      <c r="O300" s="53"/>
      <c r="P300" s="53"/>
      <c r="Q300" s="53"/>
      <c r="R300" s="53"/>
      <c r="S300" s="53"/>
      <c r="T300" s="53"/>
      <c r="U300" s="53"/>
      <c r="V300" s="53"/>
      <c r="W300" s="53"/>
      <c r="X300" s="53"/>
      <c r="Y300" s="53"/>
      <c r="Z300" s="53"/>
    </row>
    <row r="301" customFormat="false" ht="12.75" hidden="false" customHeight="true" outlineLevel="0" collapsed="false">
      <c r="H301" s="53"/>
      <c r="I301" s="53"/>
      <c r="J301" s="53"/>
      <c r="K301" s="53"/>
      <c r="L301" s="53"/>
      <c r="M301" s="53"/>
      <c r="N301" s="53"/>
      <c r="O301" s="53"/>
      <c r="P301" s="53"/>
      <c r="Q301" s="53"/>
      <c r="R301" s="53"/>
      <c r="S301" s="53"/>
      <c r="T301" s="53"/>
      <c r="U301" s="53"/>
      <c r="V301" s="53"/>
      <c r="W301" s="53"/>
      <c r="X301" s="53"/>
      <c r="Y301" s="53"/>
      <c r="Z301" s="53"/>
    </row>
    <row r="302" customFormat="false" ht="12.75" hidden="false" customHeight="true" outlineLevel="0" collapsed="false">
      <c r="H302" s="53"/>
      <c r="I302" s="53"/>
      <c r="J302" s="53"/>
      <c r="K302" s="53"/>
      <c r="L302" s="53"/>
      <c r="M302" s="53"/>
      <c r="N302" s="53"/>
      <c r="O302" s="53"/>
      <c r="P302" s="53"/>
      <c r="Q302" s="53"/>
      <c r="R302" s="53"/>
      <c r="S302" s="53"/>
      <c r="T302" s="53"/>
      <c r="U302" s="53"/>
      <c r="V302" s="53"/>
      <c r="W302" s="53"/>
      <c r="X302" s="53"/>
      <c r="Y302" s="53"/>
      <c r="Z302" s="53"/>
    </row>
    <row r="303" customFormat="false" ht="12.75" hidden="false" customHeight="true" outlineLevel="0" collapsed="false">
      <c r="H303" s="53"/>
      <c r="I303" s="53"/>
      <c r="J303" s="53"/>
      <c r="K303" s="53"/>
      <c r="L303" s="53"/>
      <c r="M303" s="53"/>
      <c r="N303" s="53"/>
      <c r="O303" s="53"/>
      <c r="P303" s="53"/>
      <c r="Q303" s="53"/>
      <c r="R303" s="53"/>
      <c r="S303" s="53"/>
      <c r="T303" s="53"/>
      <c r="U303" s="53"/>
      <c r="V303" s="53"/>
      <c r="W303" s="53"/>
      <c r="X303" s="53"/>
      <c r="Y303" s="53"/>
      <c r="Z303" s="53"/>
    </row>
    <row r="304" customFormat="false" ht="12.75" hidden="false" customHeight="true" outlineLevel="0" collapsed="false">
      <c r="H304" s="53"/>
      <c r="I304" s="53"/>
      <c r="J304" s="53"/>
      <c r="K304" s="53"/>
      <c r="L304" s="53"/>
      <c r="M304" s="53"/>
      <c r="N304" s="53"/>
      <c r="O304" s="53"/>
      <c r="P304" s="53"/>
      <c r="Q304" s="53"/>
      <c r="R304" s="53"/>
      <c r="S304" s="53"/>
      <c r="T304" s="53"/>
      <c r="U304" s="53"/>
      <c r="V304" s="53"/>
      <c r="W304" s="53"/>
      <c r="X304" s="53"/>
      <c r="Y304" s="53"/>
      <c r="Z304" s="53"/>
    </row>
    <row r="305" customFormat="false" ht="12.75" hidden="false" customHeight="true" outlineLevel="0" collapsed="false">
      <c r="H305" s="53"/>
      <c r="I305" s="53"/>
      <c r="J305" s="53"/>
      <c r="K305" s="53"/>
      <c r="L305" s="53"/>
      <c r="M305" s="53"/>
      <c r="N305" s="53"/>
      <c r="O305" s="53"/>
      <c r="P305" s="53"/>
      <c r="Q305" s="53"/>
      <c r="R305" s="53"/>
      <c r="S305" s="53"/>
      <c r="T305" s="53"/>
      <c r="U305" s="53"/>
      <c r="V305" s="53"/>
      <c r="W305" s="53"/>
      <c r="X305" s="53"/>
      <c r="Y305" s="53"/>
      <c r="Z305" s="53"/>
    </row>
    <row r="306" customFormat="false" ht="12.75" hidden="false" customHeight="true" outlineLevel="0" collapsed="false">
      <c r="H306" s="53"/>
      <c r="I306" s="53"/>
      <c r="J306" s="53"/>
      <c r="K306" s="53"/>
      <c r="L306" s="53"/>
      <c r="M306" s="53"/>
      <c r="N306" s="53"/>
      <c r="O306" s="53"/>
      <c r="P306" s="53"/>
      <c r="Q306" s="53"/>
      <c r="R306" s="53"/>
      <c r="S306" s="53"/>
      <c r="T306" s="53"/>
      <c r="U306" s="53"/>
      <c r="V306" s="53"/>
      <c r="W306" s="53"/>
      <c r="X306" s="53"/>
      <c r="Y306" s="53"/>
      <c r="Z306" s="53"/>
    </row>
    <row r="307" customFormat="false" ht="12.75" hidden="false" customHeight="true" outlineLevel="0" collapsed="false">
      <c r="H307" s="53"/>
      <c r="I307" s="53"/>
      <c r="J307" s="53"/>
      <c r="K307" s="53"/>
      <c r="L307" s="53"/>
      <c r="M307" s="53"/>
      <c r="N307" s="53"/>
      <c r="O307" s="53"/>
      <c r="P307" s="53"/>
      <c r="Q307" s="53"/>
      <c r="R307" s="53"/>
      <c r="S307" s="53"/>
      <c r="T307" s="53"/>
      <c r="U307" s="53"/>
      <c r="V307" s="53"/>
      <c r="W307" s="53"/>
      <c r="X307" s="53"/>
      <c r="Y307" s="53"/>
      <c r="Z307" s="53"/>
    </row>
    <row r="308" customFormat="false" ht="12.75" hidden="false" customHeight="true" outlineLevel="0" collapsed="false">
      <c r="H308" s="53"/>
      <c r="I308" s="53"/>
      <c r="J308" s="53"/>
      <c r="K308" s="53"/>
      <c r="L308" s="53"/>
      <c r="M308" s="53"/>
      <c r="N308" s="53"/>
      <c r="O308" s="53"/>
      <c r="P308" s="53"/>
      <c r="Q308" s="53"/>
      <c r="R308" s="53"/>
      <c r="S308" s="53"/>
      <c r="T308" s="53"/>
      <c r="U308" s="53"/>
      <c r="V308" s="53"/>
      <c r="W308" s="53"/>
      <c r="X308" s="53"/>
      <c r="Y308" s="53"/>
      <c r="Z308" s="53"/>
    </row>
    <row r="309" customFormat="false" ht="12.75" hidden="false" customHeight="true" outlineLevel="0" collapsed="false">
      <c r="H309" s="53"/>
      <c r="I309" s="53"/>
      <c r="J309" s="53"/>
      <c r="K309" s="53"/>
      <c r="L309" s="53"/>
      <c r="M309" s="53"/>
      <c r="N309" s="53"/>
      <c r="O309" s="53"/>
      <c r="P309" s="53"/>
      <c r="Q309" s="53"/>
      <c r="R309" s="53"/>
      <c r="S309" s="53"/>
      <c r="T309" s="53"/>
      <c r="U309" s="53"/>
      <c r="V309" s="53"/>
      <c r="W309" s="53"/>
      <c r="X309" s="53"/>
      <c r="Y309" s="53"/>
      <c r="Z309" s="53"/>
    </row>
    <row r="310" customFormat="false" ht="12.75" hidden="false" customHeight="true" outlineLevel="0" collapsed="false">
      <c r="H310" s="53"/>
      <c r="I310" s="53"/>
      <c r="J310" s="53"/>
      <c r="K310" s="53"/>
      <c r="L310" s="53"/>
      <c r="M310" s="53"/>
      <c r="N310" s="53"/>
      <c r="O310" s="53"/>
      <c r="P310" s="53"/>
      <c r="Q310" s="53"/>
      <c r="R310" s="53"/>
      <c r="S310" s="53"/>
      <c r="T310" s="53"/>
      <c r="U310" s="53"/>
      <c r="V310" s="53"/>
      <c r="W310" s="53"/>
      <c r="X310" s="53"/>
      <c r="Y310" s="53"/>
      <c r="Z310" s="53"/>
    </row>
    <row r="311" customFormat="false" ht="12.75" hidden="false" customHeight="true" outlineLevel="0" collapsed="false">
      <c r="H311" s="53"/>
      <c r="I311" s="53"/>
      <c r="J311" s="53"/>
      <c r="K311" s="53"/>
      <c r="L311" s="53"/>
      <c r="M311" s="53"/>
      <c r="N311" s="53"/>
      <c r="O311" s="53"/>
      <c r="P311" s="53"/>
      <c r="Q311" s="53"/>
      <c r="R311" s="53"/>
      <c r="S311" s="53"/>
      <c r="T311" s="53"/>
      <c r="U311" s="53"/>
      <c r="V311" s="53"/>
      <c r="W311" s="53"/>
      <c r="X311" s="53"/>
      <c r="Y311" s="53"/>
      <c r="Z311" s="53"/>
    </row>
    <row r="312" customFormat="false" ht="12.75" hidden="false" customHeight="true" outlineLevel="0" collapsed="false">
      <c r="H312" s="53"/>
      <c r="I312" s="53"/>
      <c r="J312" s="53"/>
      <c r="K312" s="53"/>
      <c r="L312" s="53"/>
      <c r="M312" s="53"/>
      <c r="N312" s="53"/>
      <c r="O312" s="53"/>
      <c r="P312" s="53"/>
      <c r="Q312" s="53"/>
      <c r="R312" s="53"/>
      <c r="S312" s="53"/>
      <c r="T312" s="53"/>
      <c r="U312" s="53"/>
      <c r="V312" s="53"/>
      <c r="W312" s="53"/>
      <c r="X312" s="53"/>
      <c r="Y312" s="53"/>
      <c r="Z312" s="53"/>
    </row>
    <row r="313" customFormat="false" ht="12.75" hidden="false" customHeight="true" outlineLevel="0" collapsed="false">
      <c r="H313" s="53"/>
      <c r="I313" s="53"/>
      <c r="J313" s="53"/>
      <c r="K313" s="53"/>
      <c r="L313" s="53"/>
      <c r="M313" s="53"/>
      <c r="N313" s="53"/>
      <c r="O313" s="53"/>
      <c r="P313" s="53"/>
      <c r="Q313" s="53"/>
      <c r="R313" s="53"/>
      <c r="S313" s="53"/>
      <c r="T313" s="53"/>
      <c r="U313" s="53"/>
      <c r="V313" s="53"/>
      <c r="W313" s="53"/>
      <c r="X313" s="53"/>
      <c r="Y313" s="53"/>
      <c r="Z313" s="53"/>
    </row>
    <row r="314" customFormat="false" ht="12.75" hidden="false" customHeight="true" outlineLevel="0" collapsed="false">
      <c r="H314" s="53"/>
      <c r="I314" s="53"/>
      <c r="J314" s="53"/>
      <c r="K314" s="53"/>
      <c r="L314" s="53"/>
      <c r="M314" s="53"/>
      <c r="N314" s="53"/>
      <c r="O314" s="53"/>
      <c r="P314" s="53"/>
      <c r="Q314" s="53"/>
      <c r="R314" s="53"/>
      <c r="S314" s="53"/>
      <c r="T314" s="53"/>
      <c r="U314" s="53"/>
      <c r="V314" s="53"/>
      <c r="W314" s="53"/>
      <c r="X314" s="53"/>
      <c r="Y314" s="53"/>
      <c r="Z314" s="53"/>
    </row>
    <row r="315" customFormat="false" ht="12.75" hidden="false" customHeight="true" outlineLevel="0" collapsed="false">
      <c r="H315" s="53"/>
      <c r="I315" s="53"/>
      <c r="J315" s="53"/>
      <c r="K315" s="53"/>
      <c r="L315" s="53"/>
      <c r="M315" s="53"/>
      <c r="N315" s="53"/>
      <c r="O315" s="53"/>
      <c r="P315" s="53"/>
      <c r="Q315" s="53"/>
      <c r="R315" s="53"/>
      <c r="S315" s="53"/>
      <c r="T315" s="53"/>
      <c r="U315" s="53"/>
      <c r="V315" s="53"/>
      <c r="W315" s="53"/>
      <c r="X315" s="53"/>
      <c r="Y315" s="53"/>
      <c r="Z315" s="53"/>
    </row>
    <row r="316" customFormat="false" ht="12.75" hidden="false" customHeight="true" outlineLevel="0" collapsed="false">
      <c r="H316" s="53"/>
      <c r="I316" s="53"/>
      <c r="J316" s="53"/>
      <c r="K316" s="53"/>
      <c r="L316" s="53"/>
      <c r="M316" s="53"/>
      <c r="N316" s="53"/>
      <c r="O316" s="53"/>
      <c r="P316" s="53"/>
      <c r="Q316" s="53"/>
      <c r="R316" s="53"/>
      <c r="S316" s="53"/>
      <c r="T316" s="53"/>
      <c r="U316" s="53"/>
      <c r="V316" s="53"/>
      <c r="W316" s="53"/>
      <c r="X316" s="53"/>
      <c r="Y316" s="53"/>
      <c r="Z316" s="53"/>
    </row>
    <row r="317" customFormat="false" ht="12.75" hidden="false" customHeight="true" outlineLevel="0" collapsed="false">
      <c r="H317" s="53"/>
      <c r="I317" s="53"/>
      <c r="J317" s="53"/>
      <c r="K317" s="53"/>
      <c r="L317" s="53"/>
      <c r="M317" s="53"/>
      <c r="N317" s="53"/>
      <c r="O317" s="53"/>
      <c r="P317" s="53"/>
      <c r="Q317" s="53"/>
      <c r="R317" s="53"/>
      <c r="S317" s="53"/>
      <c r="T317" s="53"/>
      <c r="U317" s="53"/>
      <c r="V317" s="53"/>
      <c r="W317" s="53"/>
      <c r="X317" s="53"/>
      <c r="Y317" s="53"/>
      <c r="Z317" s="53"/>
    </row>
    <row r="318" customFormat="false" ht="12.75" hidden="false" customHeight="true" outlineLevel="0" collapsed="false">
      <c r="H318" s="53"/>
      <c r="I318" s="53"/>
      <c r="J318" s="53"/>
      <c r="K318" s="53"/>
      <c r="L318" s="53"/>
      <c r="M318" s="53"/>
      <c r="N318" s="53"/>
      <c r="O318" s="53"/>
      <c r="P318" s="53"/>
      <c r="Q318" s="53"/>
      <c r="R318" s="53"/>
      <c r="S318" s="53"/>
      <c r="T318" s="53"/>
      <c r="U318" s="53"/>
      <c r="V318" s="53"/>
      <c r="W318" s="53"/>
      <c r="X318" s="53"/>
      <c r="Y318" s="53"/>
      <c r="Z318" s="53"/>
    </row>
    <row r="319" customFormat="false" ht="12.75" hidden="false" customHeight="true" outlineLevel="0" collapsed="false">
      <c r="H319" s="53"/>
      <c r="I319" s="53"/>
      <c r="J319" s="53"/>
      <c r="K319" s="53"/>
      <c r="L319" s="53"/>
      <c r="M319" s="53"/>
      <c r="N319" s="53"/>
      <c r="O319" s="53"/>
      <c r="P319" s="53"/>
      <c r="Q319" s="53"/>
      <c r="R319" s="53"/>
      <c r="S319" s="53"/>
      <c r="T319" s="53"/>
      <c r="U319" s="53"/>
      <c r="V319" s="53"/>
      <c r="W319" s="53"/>
      <c r="X319" s="53"/>
      <c r="Y319" s="53"/>
      <c r="Z319" s="53"/>
    </row>
    <row r="320" customFormat="false" ht="12.75" hidden="false" customHeight="true" outlineLevel="0" collapsed="false">
      <c r="H320" s="53"/>
      <c r="I320" s="53"/>
      <c r="J320" s="53"/>
      <c r="K320" s="53"/>
      <c r="L320" s="53"/>
      <c r="M320" s="53"/>
      <c r="N320" s="53"/>
      <c r="O320" s="53"/>
      <c r="P320" s="53"/>
      <c r="Q320" s="53"/>
      <c r="R320" s="53"/>
      <c r="S320" s="53"/>
      <c r="T320" s="53"/>
      <c r="U320" s="53"/>
      <c r="V320" s="53"/>
      <c r="W320" s="53"/>
      <c r="X320" s="53"/>
      <c r="Y320" s="53"/>
      <c r="Z320" s="53"/>
    </row>
    <row r="321" customFormat="false" ht="12.75" hidden="false" customHeight="true" outlineLevel="0" collapsed="false">
      <c r="H321" s="53"/>
      <c r="I321" s="53"/>
      <c r="J321" s="53"/>
      <c r="K321" s="53"/>
      <c r="L321" s="53"/>
      <c r="M321" s="53"/>
      <c r="N321" s="53"/>
      <c r="O321" s="53"/>
      <c r="P321" s="53"/>
      <c r="Q321" s="53"/>
      <c r="R321" s="53"/>
      <c r="S321" s="53"/>
      <c r="T321" s="53"/>
      <c r="U321" s="53"/>
      <c r="V321" s="53"/>
      <c r="W321" s="53"/>
      <c r="X321" s="53"/>
      <c r="Y321" s="53"/>
      <c r="Z321" s="53"/>
    </row>
    <row r="322" customFormat="false" ht="12.75" hidden="false" customHeight="true" outlineLevel="0" collapsed="false">
      <c r="H322" s="53"/>
      <c r="I322" s="53"/>
      <c r="J322" s="53"/>
      <c r="K322" s="53"/>
      <c r="L322" s="53"/>
      <c r="M322" s="53"/>
      <c r="N322" s="53"/>
      <c r="O322" s="53"/>
      <c r="P322" s="53"/>
      <c r="Q322" s="53"/>
      <c r="R322" s="53"/>
      <c r="S322" s="53"/>
      <c r="T322" s="53"/>
      <c r="U322" s="53"/>
      <c r="V322" s="53"/>
      <c r="W322" s="53"/>
      <c r="X322" s="53"/>
      <c r="Y322" s="53"/>
      <c r="Z322" s="53"/>
    </row>
    <row r="323" customFormat="false" ht="12.75" hidden="false" customHeight="true" outlineLevel="0" collapsed="false">
      <c r="H323" s="53"/>
      <c r="I323" s="53"/>
      <c r="J323" s="53"/>
      <c r="K323" s="53"/>
      <c r="L323" s="53"/>
      <c r="M323" s="53"/>
      <c r="N323" s="53"/>
      <c r="O323" s="53"/>
      <c r="P323" s="53"/>
      <c r="Q323" s="53"/>
      <c r="R323" s="53"/>
      <c r="S323" s="53"/>
      <c r="T323" s="53"/>
      <c r="U323" s="53"/>
      <c r="V323" s="53"/>
      <c r="W323" s="53"/>
      <c r="X323" s="53"/>
      <c r="Y323" s="53"/>
      <c r="Z323" s="53"/>
    </row>
    <row r="324" customFormat="false" ht="12.75" hidden="false" customHeight="true" outlineLevel="0" collapsed="false">
      <c r="H324" s="53"/>
      <c r="I324" s="53"/>
      <c r="J324" s="53"/>
      <c r="K324" s="53"/>
      <c r="L324" s="53"/>
      <c r="M324" s="53"/>
      <c r="N324" s="53"/>
      <c r="O324" s="53"/>
      <c r="P324" s="53"/>
      <c r="Q324" s="53"/>
      <c r="R324" s="53"/>
      <c r="S324" s="53"/>
      <c r="T324" s="53"/>
      <c r="U324" s="53"/>
      <c r="V324" s="53"/>
      <c r="W324" s="53"/>
      <c r="X324" s="53"/>
      <c r="Y324" s="53"/>
      <c r="Z324" s="53"/>
    </row>
    <row r="325" customFormat="false" ht="12.75" hidden="false" customHeight="true" outlineLevel="0" collapsed="false">
      <c r="H325" s="53"/>
      <c r="I325" s="53"/>
      <c r="J325" s="53"/>
      <c r="K325" s="53"/>
      <c r="L325" s="53"/>
      <c r="M325" s="53"/>
      <c r="N325" s="53"/>
      <c r="O325" s="53"/>
      <c r="P325" s="53"/>
      <c r="Q325" s="53"/>
      <c r="R325" s="53"/>
      <c r="S325" s="53"/>
      <c r="T325" s="53"/>
      <c r="U325" s="53"/>
      <c r="V325" s="53"/>
      <c r="W325" s="53"/>
      <c r="X325" s="53"/>
      <c r="Y325" s="53"/>
      <c r="Z325" s="53"/>
    </row>
    <row r="326" customFormat="false" ht="12.75" hidden="false" customHeight="true" outlineLevel="0" collapsed="false">
      <c r="H326" s="53"/>
      <c r="I326" s="53"/>
      <c r="J326" s="53"/>
      <c r="K326" s="53"/>
      <c r="L326" s="53"/>
      <c r="M326" s="53"/>
      <c r="N326" s="53"/>
      <c r="O326" s="53"/>
      <c r="P326" s="53"/>
      <c r="Q326" s="53"/>
      <c r="R326" s="53"/>
      <c r="S326" s="53"/>
      <c r="T326" s="53"/>
      <c r="U326" s="53"/>
      <c r="V326" s="53"/>
      <c r="W326" s="53"/>
      <c r="X326" s="53"/>
      <c r="Y326" s="53"/>
      <c r="Z326" s="53"/>
    </row>
    <row r="327" customFormat="false" ht="12.75" hidden="false" customHeight="true" outlineLevel="0" collapsed="false">
      <c r="H327" s="53"/>
      <c r="I327" s="53"/>
      <c r="J327" s="53"/>
      <c r="K327" s="53"/>
      <c r="L327" s="53"/>
      <c r="M327" s="53"/>
      <c r="N327" s="53"/>
      <c r="O327" s="53"/>
      <c r="P327" s="53"/>
      <c r="Q327" s="53"/>
      <c r="R327" s="53"/>
      <c r="S327" s="53"/>
      <c r="T327" s="53"/>
      <c r="U327" s="53"/>
      <c r="V327" s="53"/>
      <c r="W327" s="53"/>
      <c r="X327" s="53"/>
      <c r="Y327" s="53"/>
      <c r="Z327" s="53"/>
    </row>
    <row r="328" customFormat="false" ht="12.75" hidden="false" customHeight="true" outlineLevel="0" collapsed="false">
      <c r="H328" s="53"/>
      <c r="I328" s="53"/>
      <c r="J328" s="53"/>
      <c r="K328" s="53"/>
      <c r="L328" s="53"/>
      <c r="M328" s="53"/>
      <c r="N328" s="53"/>
      <c r="O328" s="53"/>
      <c r="P328" s="53"/>
      <c r="Q328" s="53"/>
      <c r="R328" s="53"/>
      <c r="S328" s="53"/>
      <c r="T328" s="53"/>
      <c r="U328" s="53"/>
      <c r="V328" s="53"/>
      <c r="W328" s="53"/>
      <c r="X328" s="53"/>
      <c r="Y328" s="53"/>
      <c r="Z328" s="53"/>
    </row>
    <row r="329" customFormat="false" ht="12.75" hidden="false" customHeight="true" outlineLevel="0" collapsed="false">
      <c r="H329" s="53"/>
      <c r="I329" s="53"/>
      <c r="J329" s="53"/>
      <c r="K329" s="53"/>
      <c r="L329" s="53"/>
      <c r="M329" s="53"/>
      <c r="N329" s="53"/>
      <c r="O329" s="53"/>
      <c r="P329" s="53"/>
      <c r="Q329" s="53"/>
      <c r="R329" s="53"/>
      <c r="S329" s="53"/>
      <c r="T329" s="53"/>
      <c r="U329" s="53"/>
      <c r="V329" s="53"/>
      <c r="W329" s="53"/>
      <c r="X329" s="53"/>
      <c r="Y329" s="53"/>
      <c r="Z329" s="53"/>
    </row>
    <row r="330" customFormat="false" ht="12.75" hidden="false" customHeight="true" outlineLevel="0" collapsed="false">
      <c r="H330" s="53"/>
      <c r="I330" s="53"/>
      <c r="J330" s="53"/>
      <c r="K330" s="53"/>
      <c r="L330" s="53"/>
      <c r="M330" s="53"/>
      <c r="N330" s="53"/>
      <c r="O330" s="53"/>
      <c r="P330" s="53"/>
      <c r="Q330" s="53"/>
      <c r="R330" s="53"/>
      <c r="S330" s="53"/>
      <c r="T330" s="53"/>
      <c r="U330" s="53"/>
      <c r="V330" s="53"/>
      <c r="W330" s="53"/>
      <c r="X330" s="53"/>
      <c r="Y330" s="53"/>
      <c r="Z330" s="53"/>
    </row>
    <row r="331" customFormat="false" ht="12.75" hidden="false" customHeight="true" outlineLevel="0" collapsed="false">
      <c r="H331" s="53"/>
      <c r="I331" s="53"/>
      <c r="J331" s="53"/>
      <c r="K331" s="53"/>
      <c r="L331" s="53"/>
      <c r="M331" s="53"/>
      <c r="N331" s="53"/>
      <c r="O331" s="53"/>
      <c r="P331" s="53"/>
      <c r="Q331" s="53"/>
      <c r="R331" s="53"/>
      <c r="S331" s="53"/>
      <c r="T331" s="53"/>
      <c r="U331" s="53"/>
      <c r="V331" s="53"/>
      <c r="W331" s="53"/>
      <c r="X331" s="53"/>
      <c r="Y331" s="53"/>
      <c r="Z331" s="53"/>
    </row>
    <row r="332" customFormat="false" ht="12.75" hidden="false" customHeight="true" outlineLevel="0" collapsed="false">
      <c r="H332" s="53"/>
      <c r="I332" s="53"/>
      <c r="J332" s="53"/>
      <c r="K332" s="53"/>
      <c r="L332" s="53"/>
      <c r="M332" s="53"/>
      <c r="N332" s="53"/>
      <c r="O332" s="53"/>
      <c r="P332" s="53"/>
      <c r="Q332" s="53"/>
      <c r="R332" s="53"/>
      <c r="S332" s="53"/>
      <c r="T332" s="53"/>
      <c r="U332" s="53"/>
      <c r="V332" s="53"/>
      <c r="W332" s="53"/>
      <c r="X332" s="53"/>
      <c r="Y332" s="53"/>
      <c r="Z332" s="53"/>
    </row>
    <row r="333" customFormat="false" ht="12.75" hidden="false" customHeight="true" outlineLevel="0" collapsed="false">
      <c r="H333" s="53"/>
      <c r="I333" s="53"/>
      <c r="J333" s="53"/>
      <c r="K333" s="53"/>
      <c r="L333" s="53"/>
      <c r="M333" s="53"/>
      <c r="N333" s="53"/>
      <c r="O333" s="53"/>
      <c r="P333" s="53"/>
      <c r="Q333" s="53"/>
      <c r="R333" s="53"/>
      <c r="S333" s="53"/>
      <c r="T333" s="53"/>
      <c r="U333" s="53"/>
      <c r="V333" s="53"/>
      <c r="W333" s="53"/>
      <c r="X333" s="53"/>
      <c r="Y333" s="53"/>
      <c r="Z333" s="53"/>
    </row>
    <row r="334" customFormat="false" ht="12.75" hidden="false" customHeight="true" outlineLevel="0" collapsed="false">
      <c r="H334" s="53"/>
      <c r="I334" s="53"/>
      <c r="J334" s="53"/>
      <c r="K334" s="53"/>
      <c r="L334" s="53"/>
      <c r="M334" s="53"/>
      <c r="N334" s="53"/>
      <c r="O334" s="53"/>
      <c r="P334" s="53"/>
      <c r="Q334" s="53"/>
      <c r="R334" s="53"/>
      <c r="S334" s="53"/>
      <c r="T334" s="53"/>
      <c r="U334" s="53"/>
      <c r="V334" s="53"/>
      <c r="W334" s="53"/>
      <c r="X334" s="53"/>
      <c r="Y334" s="53"/>
      <c r="Z334" s="53"/>
    </row>
    <row r="335" customFormat="false" ht="12.75" hidden="false" customHeight="true" outlineLevel="0" collapsed="false">
      <c r="H335" s="53"/>
      <c r="I335" s="53"/>
      <c r="J335" s="53"/>
      <c r="K335" s="53"/>
      <c r="L335" s="53"/>
      <c r="M335" s="53"/>
      <c r="N335" s="53"/>
      <c r="O335" s="53"/>
      <c r="P335" s="53"/>
      <c r="Q335" s="53"/>
      <c r="R335" s="53"/>
      <c r="S335" s="53"/>
      <c r="T335" s="53"/>
      <c r="U335" s="53"/>
      <c r="V335" s="53"/>
      <c r="W335" s="53"/>
      <c r="X335" s="53"/>
      <c r="Y335" s="53"/>
      <c r="Z335" s="53"/>
    </row>
    <row r="336" customFormat="false" ht="12.75" hidden="false" customHeight="true" outlineLevel="0" collapsed="false">
      <c r="H336" s="53"/>
      <c r="I336" s="53"/>
      <c r="J336" s="53"/>
      <c r="K336" s="53"/>
      <c r="L336" s="53"/>
      <c r="M336" s="53"/>
      <c r="N336" s="53"/>
      <c r="O336" s="53"/>
      <c r="P336" s="53"/>
      <c r="Q336" s="53"/>
      <c r="R336" s="53"/>
      <c r="S336" s="53"/>
      <c r="T336" s="53"/>
      <c r="U336" s="53"/>
      <c r="V336" s="53"/>
      <c r="W336" s="53"/>
      <c r="X336" s="53"/>
      <c r="Y336" s="53"/>
      <c r="Z336" s="53"/>
    </row>
    <row r="337" customFormat="false" ht="12.75" hidden="false" customHeight="true" outlineLevel="0" collapsed="false">
      <c r="H337" s="53"/>
      <c r="I337" s="53"/>
      <c r="J337" s="53"/>
      <c r="K337" s="53"/>
      <c r="L337" s="53"/>
      <c r="M337" s="53"/>
      <c r="N337" s="53"/>
      <c r="O337" s="53"/>
      <c r="P337" s="53"/>
      <c r="Q337" s="53"/>
      <c r="R337" s="53"/>
      <c r="S337" s="53"/>
      <c r="T337" s="53"/>
      <c r="U337" s="53"/>
      <c r="V337" s="53"/>
      <c r="W337" s="53"/>
      <c r="X337" s="53"/>
      <c r="Y337" s="53"/>
      <c r="Z337" s="53"/>
    </row>
    <row r="338" customFormat="false" ht="12.75" hidden="false" customHeight="true" outlineLevel="0" collapsed="false">
      <c r="H338" s="53"/>
      <c r="I338" s="53"/>
      <c r="J338" s="53"/>
      <c r="K338" s="53"/>
      <c r="L338" s="53"/>
      <c r="M338" s="53"/>
      <c r="N338" s="53"/>
      <c r="O338" s="53"/>
      <c r="P338" s="53"/>
      <c r="Q338" s="53"/>
      <c r="R338" s="53"/>
      <c r="S338" s="53"/>
      <c r="T338" s="53"/>
      <c r="U338" s="53"/>
      <c r="V338" s="53"/>
      <c r="W338" s="53"/>
      <c r="X338" s="53"/>
      <c r="Y338" s="53"/>
      <c r="Z338" s="53"/>
    </row>
    <row r="339" customFormat="false" ht="12.75" hidden="false" customHeight="true" outlineLevel="0" collapsed="false">
      <c r="H339" s="53"/>
      <c r="I339" s="53"/>
      <c r="J339" s="53"/>
      <c r="K339" s="53"/>
      <c r="L339" s="53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  <c r="X339" s="53"/>
      <c r="Y339" s="53"/>
      <c r="Z339" s="53"/>
    </row>
    <row r="340" customFormat="false" ht="12.75" hidden="false" customHeight="true" outlineLevel="0" collapsed="false">
      <c r="H340" s="53"/>
      <c r="I340" s="53"/>
      <c r="J340" s="53"/>
      <c r="K340" s="53"/>
      <c r="L340" s="53"/>
      <c r="M340" s="53"/>
      <c r="N340" s="53"/>
      <c r="O340" s="53"/>
      <c r="P340" s="53"/>
      <c r="Q340" s="53"/>
      <c r="R340" s="53"/>
      <c r="S340" s="53"/>
      <c r="T340" s="53"/>
      <c r="U340" s="53"/>
      <c r="V340" s="53"/>
      <c r="W340" s="53"/>
      <c r="X340" s="53"/>
      <c r="Y340" s="53"/>
      <c r="Z340" s="53"/>
    </row>
    <row r="341" customFormat="false" ht="12.75" hidden="false" customHeight="true" outlineLevel="0" collapsed="false">
      <c r="H341" s="53"/>
      <c r="I341" s="53"/>
      <c r="J341" s="53"/>
      <c r="K341" s="53"/>
      <c r="L341" s="53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  <c r="X341" s="53"/>
      <c r="Y341" s="53"/>
      <c r="Z341" s="53"/>
    </row>
    <row r="342" customFormat="false" ht="12.75" hidden="false" customHeight="true" outlineLevel="0" collapsed="false">
      <c r="H342" s="53"/>
      <c r="I342" s="53"/>
      <c r="J342" s="53"/>
      <c r="K342" s="53"/>
      <c r="L342" s="53"/>
      <c r="M342" s="53"/>
      <c r="N342" s="53"/>
      <c r="O342" s="53"/>
      <c r="P342" s="53"/>
      <c r="Q342" s="53"/>
      <c r="R342" s="53"/>
      <c r="S342" s="53"/>
      <c r="T342" s="53"/>
      <c r="U342" s="53"/>
      <c r="V342" s="53"/>
      <c r="W342" s="53"/>
      <c r="X342" s="53"/>
      <c r="Y342" s="53"/>
      <c r="Z342" s="53"/>
    </row>
    <row r="343" customFormat="false" ht="12.75" hidden="false" customHeight="true" outlineLevel="0" collapsed="false">
      <c r="H343" s="53"/>
      <c r="I343" s="53"/>
      <c r="J343" s="53"/>
      <c r="K343" s="53"/>
      <c r="L343" s="53"/>
      <c r="M343" s="53"/>
      <c r="N343" s="53"/>
      <c r="O343" s="53"/>
      <c r="P343" s="53"/>
      <c r="Q343" s="53"/>
      <c r="R343" s="53"/>
      <c r="S343" s="53"/>
      <c r="T343" s="53"/>
      <c r="U343" s="53"/>
      <c r="V343" s="53"/>
      <c r="W343" s="53"/>
      <c r="X343" s="53"/>
      <c r="Y343" s="53"/>
      <c r="Z343" s="53"/>
    </row>
    <row r="344" customFormat="false" ht="12.75" hidden="false" customHeight="true" outlineLevel="0" collapsed="false">
      <c r="H344" s="53"/>
      <c r="I344" s="53"/>
      <c r="J344" s="53"/>
      <c r="K344" s="53"/>
      <c r="L344" s="53"/>
      <c r="M344" s="53"/>
      <c r="N344" s="53"/>
      <c r="O344" s="53"/>
      <c r="P344" s="53"/>
      <c r="Q344" s="53"/>
      <c r="R344" s="53"/>
      <c r="S344" s="53"/>
      <c r="T344" s="53"/>
      <c r="U344" s="53"/>
      <c r="V344" s="53"/>
      <c r="W344" s="53"/>
      <c r="X344" s="53"/>
      <c r="Y344" s="53"/>
      <c r="Z344" s="53"/>
    </row>
    <row r="345" customFormat="false" ht="12.75" hidden="false" customHeight="true" outlineLevel="0" collapsed="false">
      <c r="H345" s="53"/>
      <c r="I345" s="53"/>
      <c r="J345" s="53"/>
      <c r="K345" s="53"/>
      <c r="L345" s="53"/>
      <c r="M345" s="53"/>
      <c r="N345" s="53"/>
      <c r="O345" s="53"/>
      <c r="P345" s="53"/>
      <c r="Q345" s="53"/>
      <c r="R345" s="53"/>
      <c r="S345" s="53"/>
      <c r="T345" s="53"/>
      <c r="U345" s="53"/>
      <c r="V345" s="53"/>
      <c r="W345" s="53"/>
      <c r="X345" s="53"/>
      <c r="Y345" s="53"/>
      <c r="Z345" s="53"/>
    </row>
    <row r="346" customFormat="false" ht="12.75" hidden="false" customHeight="true" outlineLevel="0" collapsed="false">
      <c r="H346" s="53"/>
      <c r="I346" s="53"/>
      <c r="J346" s="53"/>
      <c r="K346" s="53"/>
      <c r="L346" s="53"/>
      <c r="M346" s="53"/>
      <c r="N346" s="53"/>
      <c r="O346" s="53"/>
      <c r="P346" s="53"/>
      <c r="Q346" s="53"/>
      <c r="R346" s="53"/>
      <c r="S346" s="53"/>
      <c r="T346" s="53"/>
      <c r="U346" s="53"/>
      <c r="V346" s="53"/>
      <c r="W346" s="53"/>
      <c r="X346" s="53"/>
      <c r="Y346" s="53"/>
      <c r="Z346" s="53"/>
    </row>
    <row r="347" customFormat="false" ht="12.75" hidden="false" customHeight="true" outlineLevel="0" collapsed="false">
      <c r="H347" s="53"/>
      <c r="I347" s="53"/>
      <c r="J347" s="53"/>
      <c r="K347" s="53"/>
      <c r="L347" s="53"/>
      <c r="M347" s="53"/>
      <c r="N347" s="53"/>
      <c r="O347" s="53"/>
      <c r="P347" s="53"/>
      <c r="Q347" s="53"/>
      <c r="R347" s="53"/>
      <c r="S347" s="53"/>
      <c r="T347" s="53"/>
      <c r="U347" s="53"/>
      <c r="V347" s="53"/>
      <c r="W347" s="53"/>
      <c r="X347" s="53"/>
      <c r="Y347" s="53"/>
      <c r="Z347" s="53"/>
    </row>
    <row r="348" customFormat="false" ht="12.75" hidden="false" customHeight="true" outlineLevel="0" collapsed="false">
      <c r="H348" s="53"/>
      <c r="I348" s="53"/>
      <c r="J348" s="53"/>
      <c r="K348" s="53"/>
      <c r="L348" s="53"/>
      <c r="M348" s="53"/>
      <c r="N348" s="53"/>
      <c r="O348" s="53"/>
      <c r="P348" s="53"/>
      <c r="Q348" s="53"/>
      <c r="R348" s="53"/>
      <c r="S348" s="53"/>
      <c r="T348" s="53"/>
      <c r="U348" s="53"/>
      <c r="V348" s="53"/>
      <c r="W348" s="53"/>
      <c r="X348" s="53"/>
      <c r="Y348" s="53"/>
      <c r="Z348" s="53"/>
    </row>
    <row r="349" customFormat="false" ht="12.75" hidden="false" customHeight="true" outlineLevel="0" collapsed="false">
      <c r="H349" s="53"/>
      <c r="I349" s="53"/>
      <c r="J349" s="53"/>
      <c r="K349" s="53"/>
      <c r="L349" s="53"/>
      <c r="M349" s="53"/>
      <c r="N349" s="53"/>
      <c r="O349" s="53"/>
      <c r="P349" s="53"/>
      <c r="Q349" s="53"/>
      <c r="R349" s="53"/>
      <c r="S349" s="53"/>
      <c r="T349" s="53"/>
      <c r="U349" s="53"/>
      <c r="V349" s="53"/>
      <c r="W349" s="53"/>
      <c r="X349" s="53"/>
      <c r="Y349" s="53"/>
      <c r="Z349" s="53"/>
    </row>
    <row r="350" customFormat="false" ht="12.75" hidden="false" customHeight="true" outlineLevel="0" collapsed="false">
      <c r="H350" s="53"/>
      <c r="I350" s="53"/>
      <c r="J350" s="53"/>
      <c r="K350" s="53"/>
      <c r="L350" s="53"/>
      <c r="M350" s="53"/>
      <c r="N350" s="53"/>
      <c r="O350" s="53"/>
      <c r="P350" s="53"/>
      <c r="Q350" s="53"/>
      <c r="R350" s="53"/>
      <c r="S350" s="53"/>
      <c r="T350" s="53"/>
      <c r="U350" s="53"/>
      <c r="V350" s="53"/>
      <c r="W350" s="53"/>
      <c r="X350" s="53"/>
      <c r="Y350" s="53"/>
      <c r="Z350" s="53"/>
    </row>
    <row r="351" customFormat="false" ht="12.75" hidden="false" customHeight="true" outlineLevel="0" collapsed="false">
      <c r="H351" s="53"/>
      <c r="I351" s="53"/>
      <c r="J351" s="53"/>
      <c r="K351" s="53"/>
      <c r="L351" s="53"/>
      <c r="M351" s="53"/>
      <c r="N351" s="53"/>
      <c r="O351" s="53"/>
      <c r="P351" s="53"/>
      <c r="Q351" s="53"/>
      <c r="R351" s="53"/>
      <c r="S351" s="53"/>
      <c r="T351" s="53"/>
      <c r="U351" s="53"/>
      <c r="V351" s="53"/>
      <c r="W351" s="53"/>
      <c r="X351" s="53"/>
      <c r="Y351" s="53"/>
      <c r="Z351" s="53"/>
    </row>
    <row r="352" customFormat="false" ht="12.75" hidden="false" customHeight="true" outlineLevel="0" collapsed="false">
      <c r="H352" s="53"/>
      <c r="I352" s="53"/>
      <c r="J352" s="53"/>
      <c r="K352" s="53"/>
      <c r="L352" s="53"/>
      <c r="M352" s="53"/>
      <c r="N352" s="53"/>
      <c r="O352" s="53"/>
      <c r="P352" s="53"/>
      <c r="Q352" s="53"/>
      <c r="R352" s="53"/>
      <c r="S352" s="53"/>
      <c r="T352" s="53"/>
      <c r="U352" s="53"/>
      <c r="V352" s="53"/>
      <c r="W352" s="53"/>
      <c r="X352" s="53"/>
      <c r="Y352" s="53"/>
      <c r="Z352" s="53"/>
    </row>
    <row r="353" customFormat="false" ht="12.75" hidden="false" customHeight="true" outlineLevel="0" collapsed="false">
      <c r="H353" s="53"/>
      <c r="I353" s="53"/>
      <c r="J353" s="53"/>
      <c r="K353" s="53"/>
      <c r="L353" s="53"/>
      <c r="M353" s="53"/>
      <c r="N353" s="53"/>
      <c r="O353" s="53"/>
      <c r="P353" s="53"/>
      <c r="Q353" s="53"/>
      <c r="R353" s="53"/>
      <c r="S353" s="53"/>
      <c r="T353" s="53"/>
      <c r="U353" s="53"/>
      <c r="V353" s="53"/>
      <c r="W353" s="53"/>
      <c r="X353" s="53"/>
      <c r="Y353" s="53"/>
      <c r="Z353" s="53"/>
    </row>
    <row r="354" customFormat="false" ht="12.75" hidden="false" customHeight="true" outlineLevel="0" collapsed="false">
      <c r="H354" s="53"/>
      <c r="I354" s="53"/>
      <c r="J354" s="53"/>
      <c r="K354" s="53"/>
      <c r="L354" s="53"/>
      <c r="M354" s="53"/>
      <c r="N354" s="53"/>
      <c r="O354" s="53"/>
      <c r="P354" s="53"/>
      <c r="Q354" s="53"/>
      <c r="R354" s="53"/>
      <c r="S354" s="53"/>
      <c r="T354" s="53"/>
      <c r="U354" s="53"/>
      <c r="V354" s="53"/>
      <c r="W354" s="53"/>
      <c r="X354" s="53"/>
      <c r="Y354" s="53"/>
      <c r="Z354" s="53"/>
    </row>
    <row r="355" customFormat="false" ht="12.75" hidden="false" customHeight="true" outlineLevel="0" collapsed="false">
      <c r="H355" s="53"/>
      <c r="I355" s="53"/>
      <c r="J355" s="53"/>
      <c r="K355" s="53"/>
      <c r="L355" s="53"/>
      <c r="M355" s="53"/>
      <c r="N355" s="53"/>
      <c r="O355" s="53"/>
      <c r="P355" s="53"/>
      <c r="Q355" s="53"/>
      <c r="R355" s="53"/>
      <c r="S355" s="53"/>
      <c r="T355" s="53"/>
      <c r="U355" s="53"/>
      <c r="V355" s="53"/>
      <c r="W355" s="53"/>
      <c r="X355" s="53"/>
      <c r="Y355" s="53"/>
      <c r="Z355" s="53"/>
    </row>
    <row r="356" customFormat="false" ht="12.75" hidden="false" customHeight="true" outlineLevel="0" collapsed="false">
      <c r="H356" s="53"/>
      <c r="I356" s="53"/>
      <c r="J356" s="53"/>
      <c r="K356" s="53"/>
      <c r="L356" s="53"/>
      <c r="M356" s="53"/>
      <c r="N356" s="53"/>
      <c r="O356" s="53"/>
      <c r="P356" s="53"/>
      <c r="Q356" s="53"/>
      <c r="R356" s="53"/>
      <c r="S356" s="53"/>
      <c r="T356" s="53"/>
      <c r="U356" s="53"/>
      <c r="V356" s="53"/>
      <c r="W356" s="53"/>
      <c r="X356" s="53"/>
      <c r="Y356" s="53"/>
      <c r="Z356" s="53"/>
    </row>
    <row r="357" customFormat="false" ht="12.75" hidden="false" customHeight="true" outlineLevel="0" collapsed="false">
      <c r="H357" s="53"/>
      <c r="I357" s="53"/>
      <c r="J357" s="53"/>
      <c r="K357" s="53"/>
      <c r="L357" s="53"/>
      <c r="M357" s="53"/>
      <c r="N357" s="53"/>
      <c r="O357" s="53"/>
      <c r="P357" s="53"/>
      <c r="Q357" s="53"/>
      <c r="R357" s="53"/>
      <c r="S357" s="53"/>
      <c r="T357" s="53"/>
      <c r="U357" s="53"/>
      <c r="V357" s="53"/>
      <c r="W357" s="53"/>
      <c r="X357" s="53"/>
      <c r="Y357" s="53"/>
      <c r="Z357" s="53"/>
    </row>
    <row r="358" customFormat="false" ht="12.75" hidden="false" customHeight="true" outlineLevel="0" collapsed="false">
      <c r="H358" s="53"/>
      <c r="I358" s="53"/>
      <c r="J358" s="53"/>
      <c r="K358" s="53"/>
      <c r="L358" s="53"/>
      <c r="M358" s="53"/>
      <c r="N358" s="53"/>
      <c r="O358" s="53"/>
      <c r="P358" s="53"/>
      <c r="Q358" s="53"/>
      <c r="R358" s="53"/>
      <c r="S358" s="53"/>
      <c r="T358" s="53"/>
      <c r="U358" s="53"/>
      <c r="V358" s="53"/>
      <c r="W358" s="53"/>
      <c r="X358" s="53"/>
      <c r="Y358" s="53"/>
      <c r="Z358" s="53"/>
    </row>
    <row r="359" customFormat="false" ht="12.75" hidden="false" customHeight="true" outlineLevel="0" collapsed="false">
      <c r="H359" s="53"/>
      <c r="I359" s="53"/>
      <c r="J359" s="53"/>
      <c r="K359" s="53"/>
      <c r="L359" s="53"/>
      <c r="M359" s="53"/>
      <c r="N359" s="53"/>
      <c r="O359" s="53"/>
      <c r="P359" s="53"/>
      <c r="Q359" s="53"/>
      <c r="R359" s="53"/>
      <c r="S359" s="53"/>
      <c r="T359" s="53"/>
      <c r="U359" s="53"/>
      <c r="V359" s="53"/>
      <c r="W359" s="53"/>
      <c r="X359" s="53"/>
      <c r="Y359" s="53"/>
      <c r="Z359" s="53"/>
    </row>
    <row r="360" customFormat="false" ht="12.75" hidden="false" customHeight="true" outlineLevel="0" collapsed="false">
      <c r="H360" s="53"/>
      <c r="I360" s="53"/>
      <c r="J360" s="53"/>
      <c r="K360" s="53"/>
      <c r="L360" s="53"/>
      <c r="M360" s="53"/>
      <c r="N360" s="53"/>
      <c r="O360" s="53"/>
      <c r="P360" s="53"/>
      <c r="Q360" s="53"/>
      <c r="R360" s="53"/>
      <c r="S360" s="53"/>
      <c r="T360" s="53"/>
      <c r="U360" s="53"/>
      <c r="V360" s="53"/>
      <c r="W360" s="53"/>
      <c r="X360" s="53"/>
      <c r="Y360" s="53"/>
      <c r="Z360" s="53"/>
    </row>
    <row r="361" customFormat="false" ht="12.75" hidden="false" customHeight="true" outlineLevel="0" collapsed="false">
      <c r="H361" s="53"/>
      <c r="I361" s="53"/>
      <c r="J361" s="53"/>
      <c r="K361" s="53"/>
      <c r="L361" s="53"/>
      <c r="M361" s="53"/>
      <c r="N361" s="53"/>
      <c r="O361" s="53"/>
      <c r="P361" s="53"/>
      <c r="Q361" s="53"/>
      <c r="R361" s="53"/>
      <c r="S361" s="53"/>
      <c r="T361" s="53"/>
      <c r="U361" s="53"/>
      <c r="V361" s="53"/>
      <c r="W361" s="53"/>
      <c r="X361" s="53"/>
      <c r="Y361" s="53"/>
      <c r="Z361" s="53"/>
    </row>
    <row r="362" customFormat="false" ht="12.75" hidden="false" customHeight="true" outlineLevel="0" collapsed="false">
      <c r="H362" s="53"/>
      <c r="I362" s="53"/>
      <c r="J362" s="53"/>
      <c r="K362" s="53"/>
      <c r="L362" s="53"/>
      <c r="M362" s="53"/>
      <c r="N362" s="53"/>
      <c r="O362" s="53"/>
      <c r="P362" s="53"/>
      <c r="Q362" s="53"/>
      <c r="R362" s="53"/>
      <c r="S362" s="53"/>
      <c r="T362" s="53"/>
      <c r="U362" s="53"/>
      <c r="V362" s="53"/>
      <c r="W362" s="53"/>
      <c r="X362" s="53"/>
      <c r="Y362" s="53"/>
      <c r="Z362" s="53"/>
    </row>
    <row r="363" customFormat="false" ht="12.75" hidden="false" customHeight="true" outlineLevel="0" collapsed="false">
      <c r="H363" s="53"/>
      <c r="I363" s="53"/>
      <c r="J363" s="53"/>
      <c r="K363" s="53"/>
      <c r="L363" s="53"/>
      <c r="M363" s="53"/>
      <c r="N363" s="53"/>
      <c r="O363" s="53"/>
      <c r="P363" s="53"/>
      <c r="Q363" s="53"/>
      <c r="R363" s="53"/>
      <c r="S363" s="53"/>
      <c r="T363" s="53"/>
      <c r="U363" s="53"/>
      <c r="V363" s="53"/>
      <c r="W363" s="53"/>
      <c r="X363" s="53"/>
      <c r="Y363" s="53"/>
      <c r="Z363" s="53"/>
    </row>
    <row r="364" customFormat="false" ht="12.75" hidden="false" customHeight="true" outlineLevel="0" collapsed="false">
      <c r="H364" s="53"/>
      <c r="I364" s="53"/>
      <c r="J364" s="53"/>
      <c r="K364" s="53"/>
      <c r="L364" s="53"/>
      <c r="M364" s="53"/>
      <c r="N364" s="53"/>
      <c r="O364" s="53"/>
      <c r="P364" s="53"/>
      <c r="Q364" s="53"/>
      <c r="R364" s="53"/>
      <c r="S364" s="53"/>
      <c r="T364" s="53"/>
      <c r="U364" s="53"/>
      <c r="V364" s="53"/>
      <c r="W364" s="53"/>
      <c r="X364" s="53"/>
      <c r="Y364" s="53"/>
      <c r="Z364" s="53"/>
    </row>
    <row r="365" customFormat="false" ht="12.75" hidden="false" customHeight="true" outlineLevel="0" collapsed="false">
      <c r="H365" s="53"/>
      <c r="I365" s="53"/>
      <c r="J365" s="53"/>
      <c r="K365" s="53"/>
      <c r="L365" s="53"/>
      <c r="M365" s="53"/>
      <c r="N365" s="53"/>
      <c r="O365" s="53"/>
      <c r="P365" s="53"/>
      <c r="Q365" s="53"/>
      <c r="R365" s="53"/>
      <c r="S365" s="53"/>
      <c r="T365" s="53"/>
      <c r="U365" s="53"/>
      <c r="V365" s="53"/>
      <c r="W365" s="53"/>
      <c r="X365" s="53"/>
      <c r="Y365" s="53"/>
      <c r="Z365" s="53"/>
    </row>
    <row r="366" customFormat="false" ht="12.75" hidden="false" customHeight="true" outlineLevel="0" collapsed="false">
      <c r="H366" s="53"/>
      <c r="I366" s="53"/>
      <c r="J366" s="53"/>
      <c r="K366" s="53"/>
      <c r="L366" s="53"/>
      <c r="M366" s="53"/>
      <c r="N366" s="53"/>
      <c r="O366" s="53"/>
      <c r="P366" s="53"/>
      <c r="Q366" s="53"/>
      <c r="R366" s="53"/>
      <c r="S366" s="53"/>
      <c r="T366" s="53"/>
      <c r="U366" s="53"/>
      <c r="V366" s="53"/>
      <c r="W366" s="53"/>
      <c r="X366" s="53"/>
      <c r="Y366" s="53"/>
      <c r="Z366" s="53"/>
    </row>
    <row r="367" customFormat="false" ht="12.75" hidden="false" customHeight="true" outlineLevel="0" collapsed="false">
      <c r="H367" s="53"/>
      <c r="I367" s="53"/>
      <c r="J367" s="53"/>
      <c r="K367" s="53"/>
      <c r="L367" s="53"/>
      <c r="M367" s="53"/>
      <c r="N367" s="53"/>
      <c r="O367" s="53"/>
      <c r="P367" s="53"/>
      <c r="Q367" s="53"/>
      <c r="R367" s="53"/>
      <c r="S367" s="53"/>
      <c r="T367" s="53"/>
      <c r="U367" s="53"/>
      <c r="V367" s="53"/>
      <c r="W367" s="53"/>
      <c r="X367" s="53"/>
      <c r="Y367" s="53"/>
      <c r="Z367" s="53"/>
    </row>
    <row r="368" customFormat="false" ht="12.75" hidden="false" customHeight="true" outlineLevel="0" collapsed="false">
      <c r="H368" s="53"/>
      <c r="I368" s="53"/>
      <c r="J368" s="53"/>
      <c r="K368" s="53"/>
      <c r="L368" s="53"/>
      <c r="M368" s="53"/>
      <c r="N368" s="53"/>
      <c r="O368" s="53"/>
      <c r="P368" s="53"/>
      <c r="Q368" s="53"/>
      <c r="R368" s="53"/>
      <c r="S368" s="53"/>
      <c r="T368" s="53"/>
      <c r="U368" s="53"/>
      <c r="V368" s="53"/>
      <c r="W368" s="53"/>
      <c r="X368" s="53"/>
      <c r="Y368" s="53"/>
      <c r="Z368" s="53"/>
    </row>
    <row r="369" customFormat="false" ht="12.75" hidden="false" customHeight="true" outlineLevel="0" collapsed="false">
      <c r="H369" s="53"/>
      <c r="I369" s="53"/>
      <c r="J369" s="53"/>
      <c r="K369" s="53"/>
      <c r="L369" s="53"/>
      <c r="M369" s="53"/>
      <c r="N369" s="53"/>
      <c r="O369" s="53"/>
      <c r="P369" s="53"/>
      <c r="Q369" s="53"/>
      <c r="R369" s="53"/>
      <c r="S369" s="53"/>
      <c r="T369" s="53"/>
      <c r="U369" s="53"/>
      <c r="V369" s="53"/>
      <c r="W369" s="53"/>
      <c r="X369" s="53"/>
      <c r="Y369" s="53"/>
      <c r="Z369" s="53"/>
    </row>
    <row r="370" customFormat="false" ht="12.75" hidden="false" customHeight="true" outlineLevel="0" collapsed="false">
      <c r="H370" s="53"/>
      <c r="I370" s="53"/>
      <c r="J370" s="53"/>
      <c r="K370" s="53"/>
      <c r="L370" s="53"/>
      <c r="M370" s="53"/>
      <c r="N370" s="53"/>
      <c r="O370" s="53"/>
      <c r="P370" s="53"/>
      <c r="Q370" s="53"/>
      <c r="R370" s="53"/>
      <c r="S370" s="53"/>
      <c r="T370" s="53"/>
      <c r="U370" s="53"/>
      <c r="V370" s="53"/>
      <c r="W370" s="53"/>
      <c r="X370" s="53"/>
      <c r="Y370" s="53"/>
      <c r="Z370" s="53"/>
    </row>
    <row r="371" customFormat="false" ht="12.75" hidden="false" customHeight="true" outlineLevel="0" collapsed="false">
      <c r="H371" s="53"/>
      <c r="I371" s="53"/>
      <c r="J371" s="53"/>
      <c r="K371" s="53"/>
      <c r="L371" s="53"/>
      <c r="M371" s="53"/>
      <c r="N371" s="53"/>
      <c r="O371" s="53"/>
      <c r="P371" s="53"/>
      <c r="Q371" s="53"/>
      <c r="R371" s="53"/>
      <c r="S371" s="53"/>
      <c r="T371" s="53"/>
      <c r="U371" s="53"/>
      <c r="V371" s="53"/>
      <c r="W371" s="53"/>
      <c r="X371" s="53"/>
      <c r="Y371" s="53"/>
      <c r="Z371" s="53"/>
    </row>
    <row r="372" customFormat="false" ht="12.75" hidden="false" customHeight="true" outlineLevel="0" collapsed="false">
      <c r="H372" s="53"/>
      <c r="I372" s="53"/>
      <c r="J372" s="53"/>
      <c r="K372" s="53"/>
      <c r="L372" s="53"/>
      <c r="M372" s="53"/>
      <c r="N372" s="53"/>
      <c r="O372" s="53"/>
      <c r="P372" s="53"/>
      <c r="Q372" s="53"/>
      <c r="R372" s="53"/>
      <c r="S372" s="53"/>
      <c r="T372" s="53"/>
      <c r="U372" s="53"/>
      <c r="V372" s="53"/>
      <c r="W372" s="53"/>
      <c r="X372" s="53"/>
      <c r="Y372" s="53"/>
      <c r="Z372" s="53"/>
    </row>
    <row r="373" customFormat="false" ht="12.75" hidden="false" customHeight="true" outlineLevel="0" collapsed="false">
      <c r="H373" s="53"/>
      <c r="I373" s="53"/>
      <c r="J373" s="53"/>
      <c r="K373" s="53"/>
      <c r="L373" s="53"/>
      <c r="M373" s="53"/>
      <c r="N373" s="53"/>
      <c r="O373" s="53"/>
      <c r="P373" s="53"/>
      <c r="Q373" s="53"/>
      <c r="R373" s="53"/>
      <c r="S373" s="53"/>
      <c r="T373" s="53"/>
      <c r="U373" s="53"/>
      <c r="V373" s="53"/>
      <c r="W373" s="53"/>
      <c r="X373" s="53"/>
      <c r="Y373" s="53"/>
      <c r="Z373" s="53"/>
    </row>
    <row r="374" customFormat="false" ht="12.75" hidden="false" customHeight="true" outlineLevel="0" collapsed="false">
      <c r="H374" s="53"/>
      <c r="I374" s="53"/>
      <c r="J374" s="53"/>
      <c r="K374" s="53"/>
      <c r="L374" s="53"/>
      <c r="M374" s="53"/>
      <c r="N374" s="53"/>
      <c r="O374" s="53"/>
      <c r="P374" s="53"/>
      <c r="Q374" s="53"/>
      <c r="R374" s="53"/>
      <c r="S374" s="53"/>
      <c r="T374" s="53"/>
      <c r="U374" s="53"/>
      <c r="V374" s="53"/>
      <c r="W374" s="53"/>
      <c r="X374" s="53"/>
      <c r="Y374" s="53"/>
      <c r="Z374" s="53"/>
    </row>
    <row r="375" customFormat="false" ht="12.75" hidden="false" customHeight="true" outlineLevel="0" collapsed="false">
      <c r="H375" s="53"/>
      <c r="I375" s="53"/>
      <c r="J375" s="53"/>
      <c r="K375" s="53"/>
      <c r="L375" s="53"/>
      <c r="M375" s="53"/>
      <c r="N375" s="53"/>
      <c r="O375" s="53"/>
      <c r="P375" s="53"/>
      <c r="Q375" s="53"/>
      <c r="R375" s="53"/>
      <c r="S375" s="53"/>
      <c r="T375" s="53"/>
      <c r="U375" s="53"/>
      <c r="V375" s="53"/>
      <c r="W375" s="53"/>
      <c r="X375" s="53"/>
      <c r="Y375" s="53"/>
      <c r="Z375" s="53"/>
    </row>
    <row r="376" customFormat="false" ht="12.75" hidden="false" customHeight="true" outlineLevel="0" collapsed="false">
      <c r="H376" s="53"/>
      <c r="I376" s="53"/>
      <c r="J376" s="53"/>
      <c r="K376" s="53"/>
      <c r="L376" s="53"/>
      <c r="M376" s="53"/>
      <c r="N376" s="53"/>
      <c r="O376" s="53"/>
      <c r="P376" s="53"/>
      <c r="Q376" s="53"/>
      <c r="R376" s="53"/>
      <c r="S376" s="53"/>
      <c r="T376" s="53"/>
      <c r="U376" s="53"/>
      <c r="V376" s="53"/>
      <c r="W376" s="53"/>
      <c r="X376" s="53"/>
      <c r="Y376" s="53"/>
      <c r="Z376" s="53"/>
    </row>
    <row r="377" customFormat="false" ht="12.75" hidden="false" customHeight="true" outlineLevel="0" collapsed="false">
      <c r="H377" s="53"/>
      <c r="I377" s="53"/>
      <c r="J377" s="53"/>
      <c r="K377" s="53"/>
      <c r="L377" s="53"/>
      <c r="M377" s="53"/>
      <c r="N377" s="53"/>
      <c r="O377" s="53"/>
      <c r="P377" s="53"/>
      <c r="Q377" s="53"/>
      <c r="R377" s="53"/>
      <c r="S377" s="53"/>
      <c r="T377" s="53"/>
      <c r="U377" s="53"/>
      <c r="V377" s="53"/>
      <c r="W377" s="53"/>
      <c r="X377" s="53"/>
      <c r="Y377" s="53"/>
      <c r="Z377" s="53"/>
    </row>
    <row r="378" customFormat="false" ht="12.75" hidden="false" customHeight="true" outlineLevel="0" collapsed="false">
      <c r="H378" s="53"/>
      <c r="I378" s="53"/>
      <c r="J378" s="53"/>
      <c r="K378" s="53"/>
      <c r="L378" s="53"/>
      <c r="M378" s="53"/>
      <c r="N378" s="53"/>
      <c r="O378" s="53"/>
      <c r="P378" s="53"/>
      <c r="Q378" s="53"/>
      <c r="R378" s="53"/>
      <c r="S378" s="53"/>
      <c r="T378" s="53"/>
      <c r="U378" s="53"/>
      <c r="V378" s="53"/>
      <c r="W378" s="53"/>
      <c r="X378" s="53"/>
      <c r="Y378" s="53"/>
      <c r="Z378" s="53"/>
    </row>
    <row r="379" customFormat="false" ht="12.75" hidden="false" customHeight="true" outlineLevel="0" collapsed="false">
      <c r="H379" s="53"/>
      <c r="I379" s="53"/>
      <c r="J379" s="53"/>
      <c r="K379" s="53"/>
      <c r="L379" s="53"/>
      <c r="M379" s="53"/>
      <c r="N379" s="53"/>
      <c r="O379" s="53"/>
      <c r="P379" s="53"/>
      <c r="Q379" s="53"/>
      <c r="R379" s="53"/>
      <c r="S379" s="53"/>
      <c r="T379" s="53"/>
      <c r="U379" s="53"/>
      <c r="V379" s="53"/>
      <c r="W379" s="53"/>
      <c r="X379" s="53"/>
      <c r="Y379" s="53"/>
      <c r="Z379" s="53"/>
    </row>
    <row r="380" customFormat="false" ht="12.75" hidden="false" customHeight="true" outlineLevel="0" collapsed="false">
      <c r="H380" s="53"/>
      <c r="I380" s="53"/>
      <c r="J380" s="53"/>
      <c r="K380" s="53"/>
      <c r="L380" s="53"/>
      <c r="M380" s="53"/>
      <c r="N380" s="53"/>
      <c r="O380" s="53"/>
      <c r="P380" s="53"/>
      <c r="Q380" s="53"/>
      <c r="R380" s="53"/>
      <c r="S380" s="53"/>
      <c r="T380" s="53"/>
      <c r="U380" s="53"/>
      <c r="V380" s="53"/>
      <c r="W380" s="53"/>
      <c r="X380" s="53"/>
      <c r="Y380" s="53"/>
      <c r="Z380" s="53"/>
    </row>
    <row r="381" customFormat="false" ht="12.75" hidden="false" customHeight="true" outlineLevel="0" collapsed="false">
      <c r="H381" s="53"/>
      <c r="I381" s="53"/>
      <c r="J381" s="53"/>
      <c r="K381" s="53"/>
      <c r="L381" s="53"/>
      <c r="M381" s="53"/>
      <c r="N381" s="53"/>
      <c r="O381" s="53"/>
      <c r="P381" s="53"/>
      <c r="Q381" s="53"/>
      <c r="R381" s="53"/>
      <c r="S381" s="53"/>
      <c r="T381" s="53"/>
      <c r="U381" s="53"/>
      <c r="V381" s="53"/>
      <c r="W381" s="53"/>
      <c r="X381" s="53"/>
      <c r="Y381" s="53"/>
      <c r="Z381" s="53"/>
    </row>
    <row r="382" customFormat="false" ht="12.75" hidden="false" customHeight="true" outlineLevel="0" collapsed="false">
      <c r="H382" s="53"/>
      <c r="I382" s="53"/>
      <c r="J382" s="53"/>
      <c r="K382" s="53"/>
      <c r="L382" s="53"/>
      <c r="M382" s="53"/>
      <c r="N382" s="53"/>
      <c r="O382" s="53"/>
      <c r="P382" s="53"/>
      <c r="Q382" s="53"/>
      <c r="R382" s="53"/>
      <c r="S382" s="53"/>
      <c r="T382" s="53"/>
      <c r="U382" s="53"/>
      <c r="V382" s="53"/>
      <c r="W382" s="53"/>
      <c r="X382" s="53"/>
      <c r="Y382" s="53"/>
      <c r="Z382" s="53"/>
    </row>
    <row r="383" customFormat="false" ht="12.75" hidden="false" customHeight="true" outlineLevel="0" collapsed="false">
      <c r="H383" s="53"/>
      <c r="I383" s="53"/>
      <c r="J383" s="53"/>
      <c r="K383" s="53"/>
      <c r="L383" s="53"/>
      <c r="M383" s="53"/>
      <c r="N383" s="53"/>
      <c r="O383" s="53"/>
      <c r="P383" s="53"/>
      <c r="Q383" s="53"/>
      <c r="R383" s="53"/>
      <c r="S383" s="53"/>
      <c r="T383" s="53"/>
      <c r="U383" s="53"/>
      <c r="V383" s="53"/>
      <c r="W383" s="53"/>
      <c r="X383" s="53"/>
      <c r="Y383" s="53"/>
      <c r="Z383" s="53"/>
    </row>
    <row r="384" customFormat="false" ht="12.75" hidden="false" customHeight="true" outlineLevel="0" collapsed="false">
      <c r="H384" s="53"/>
      <c r="I384" s="53"/>
      <c r="J384" s="53"/>
      <c r="K384" s="53"/>
      <c r="L384" s="53"/>
      <c r="M384" s="53"/>
      <c r="N384" s="53"/>
      <c r="O384" s="53"/>
      <c r="P384" s="53"/>
      <c r="Q384" s="53"/>
      <c r="R384" s="53"/>
      <c r="S384" s="53"/>
      <c r="T384" s="53"/>
      <c r="U384" s="53"/>
      <c r="V384" s="53"/>
      <c r="W384" s="53"/>
      <c r="X384" s="53"/>
      <c r="Y384" s="53"/>
      <c r="Z384" s="53"/>
    </row>
    <row r="385" customFormat="false" ht="12.75" hidden="false" customHeight="true" outlineLevel="0" collapsed="false">
      <c r="H385" s="53"/>
      <c r="I385" s="53"/>
      <c r="J385" s="53"/>
      <c r="K385" s="53"/>
      <c r="L385" s="53"/>
      <c r="M385" s="53"/>
      <c r="N385" s="53"/>
      <c r="O385" s="53"/>
      <c r="P385" s="53"/>
      <c r="Q385" s="53"/>
      <c r="R385" s="53"/>
      <c r="S385" s="53"/>
      <c r="T385" s="53"/>
      <c r="U385" s="53"/>
      <c r="V385" s="53"/>
      <c r="W385" s="53"/>
      <c r="X385" s="53"/>
      <c r="Y385" s="53"/>
      <c r="Z385" s="53"/>
    </row>
    <row r="386" customFormat="false" ht="12.75" hidden="false" customHeight="true" outlineLevel="0" collapsed="false">
      <c r="H386" s="53"/>
      <c r="I386" s="53"/>
      <c r="J386" s="53"/>
      <c r="K386" s="53"/>
      <c r="L386" s="53"/>
      <c r="M386" s="53"/>
      <c r="N386" s="53"/>
      <c r="O386" s="53"/>
      <c r="P386" s="53"/>
      <c r="Q386" s="53"/>
      <c r="R386" s="53"/>
      <c r="S386" s="53"/>
      <c r="T386" s="53"/>
      <c r="U386" s="53"/>
      <c r="V386" s="53"/>
      <c r="W386" s="53"/>
      <c r="X386" s="53"/>
      <c r="Y386" s="53"/>
      <c r="Z386" s="53"/>
    </row>
    <row r="387" customFormat="false" ht="12.75" hidden="false" customHeight="true" outlineLevel="0" collapsed="false">
      <c r="H387" s="53"/>
      <c r="I387" s="53"/>
      <c r="J387" s="53"/>
      <c r="K387" s="53"/>
      <c r="L387" s="53"/>
      <c r="M387" s="53"/>
      <c r="N387" s="53"/>
      <c r="O387" s="53"/>
      <c r="P387" s="53"/>
      <c r="Q387" s="53"/>
      <c r="R387" s="53"/>
      <c r="S387" s="53"/>
      <c r="T387" s="53"/>
      <c r="U387" s="53"/>
      <c r="V387" s="53"/>
      <c r="W387" s="53"/>
      <c r="X387" s="53"/>
      <c r="Y387" s="53"/>
      <c r="Z387" s="53"/>
    </row>
    <row r="388" customFormat="false" ht="12.75" hidden="false" customHeight="true" outlineLevel="0" collapsed="false">
      <c r="H388" s="53"/>
      <c r="I388" s="53"/>
      <c r="J388" s="53"/>
      <c r="K388" s="53"/>
      <c r="L388" s="53"/>
      <c r="M388" s="53"/>
      <c r="N388" s="53"/>
      <c r="O388" s="53"/>
      <c r="P388" s="53"/>
      <c r="Q388" s="53"/>
      <c r="R388" s="53"/>
      <c r="S388" s="53"/>
      <c r="T388" s="53"/>
      <c r="U388" s="53"/>
      <c r="V388" s="53"/>
      <c r="W388" s="53"/>
      <c r="X388" s="53"/>
      <c r="Y388" s="53"/>
      <c r="Z388" s="53"/>
    </row>
    <row r="389" customFormat="false" ht="12.75" hidden="false" customHeight="true" outlineLevel="0" collapsed="false">
      <c r="H389" s="53"/>
      <c r="I389" s="53"/>
      <c r="J389" s="53"/>
      <c r="K389" s="53"/>
      <c r="L389" s="53"/>
      <c r="M389" s="53"/>
      <c r="N389" s="53"/>
      <c r="O389" s="53"/>
      <c r="P389" s="53"/>
      <c r="Q389" s="53"/>
      <c r="R389" s="53"/>
      <c r="S389" s="53"/>
      <c r="T389" s="53"/>
      <c r="U389" s="53"/>
      <c r="V389" s="53"/>
      <c r="W389" s="53"/>
      <c r="X389" s="53"/>
      <c r="Y389" s="53"/>
      <c r="Z389" s="53"/>
    </row>
    <row r="390" customFormat="false" ht="12.75" hidden="false" customHeight="true" outlineLevel="0" collapsed="false">
      <c r="H390" s="53"/>
      <c r="I390" s="53"/>
      <c r="J390" s="53"/>
      <c r="K390" s="53"/>
      <c r="L390" s="53"/>
      <c r="M390" s="53"/>
      <c r="N390" s="53"/>
      <c r="O390" s="53"/>
      <c r="P390" s="53"/>
      <c r="Q390" s="53"/>
      <c r="R390" s="53"/>
      <c r="S390" s="53"/>
      <c r="T390" s="53"/>
      <c r="U390" s="53"/>
      <c r="V390" s="53"/>
      <c r="W390" s="53"/>
      <c r="X390" s="53"/>
      <c r="Y390" s="53"/>
      <c r="Z390" s="53"/>
    </row>
    <row r="391" customFormat="false" ht="12.75" hidden="false" customHeight="true" outlineLevel="0" collapsed="false">
      <c r="H391" s="53"/>
      <c r="I391" s="53"/>
      <c r="J391" s="53"/>
      <c r="K391" s="53"/>
      <c r="L391" s="53"/>
      <c r="M391" s="53"/>
      <c r="N391" s="53"/>
      <c r="O391" s="53"/>
      <c r="P391" s="53"/>
      <c r="Q391" s="53"/>
      <c r="R391" s="53"/>
      <c r="S391" s="53"/>
      <c r="T391" s="53"/>
      <c r="U391" s="53"/>
      <c r="V391" s="53"/>
      <c r="W391" s="53"/>
      <c r="X391" s="53"/>
      <c r="Y391" s="53"/>
      <c r="Z391" s="53"/>
    </row>
    <row r="392" customFormat="false" ht="12.75" hidden="false" customHeight="true" outlineLevel="0" collapsed="false">
      <c r="H392" s="53"/>
      <c r="I392" s="53"/>
      <c r="J392" s="53"/>
      <c r="K392" s="53"/>
      <c r="L392" s="53"/>
      <c r="M392" s="53"/>
      <c r="N392" s="53"/>
      <c r="O392" s="53"/>
      <c r="P392" s="53"/>
      <c r="Q392" s="53"/>
      <c r="R392" s="53"/>
      <c r="S392" s="53"/>
      <c r="T392" s="53"/>
      <c r="U392" s="53"/>
      <c r="V392" s="53"/>
      <c r="W392" s="53"/>
      <c r="X392" s="53"/>
      <c r="Y392" s="53"/>
      <c r="Z392" s="53"/>
    </row>
    <row r="393" customFormat="false" ht="12.75" hidden="false" customHeight="true" outlineLevel="0" collapsed="false">
      <c r="H393" s="53"/>
      <c r="I393" s="53"/>
      <c r="J393" s="53"/>
      <c r="K393" s="53"/>
      <c r="L393" s="53"/>
      <c r="M393" s="53"/>
      <c r="N393" s="53"/>
      <c r="O393" s="53"/>
      <c r="P393" s="53"/>
      <c r="Q393" s="53"/>
      <c r="R393" s="53"/>
      <c r="S393" s="53"/>
      <c r="T393" s="53"/>
      <c r="U393" s="53"/>
      <c r="V393" s="53"/>
      <c r="W393" s="53"/>
      <c r="X393" s="53"/>
      <c r="Y393" s="53"/>
      <c r="Z393" s="53"/>
    </row>
    <row r="394" customFormat="false" ht="12.75" hidden="false" customHeight="true" outlineLevel="0" collapsed="false">
      <c r="H394" s="53"/>
      <c r="I394" s="53"/>
      <c r="J394" s="53"/>
      <c r="K394" s="53"/>
      <c r="L394" s="53"/>
      <c r="M394" s="53"/>
      <c r="N394" s="53"/>
      <c r="O394" s="53"/>
      <c r="P394" s="53"/>
      <c r="Q394" s="53"/>
      <c r="R394" s="53"/>
      <c r="S394" s="53"/>
      <c r="T394" s="53"/>
      <c r="U394" s="53"/>
      <c r="V394" s="53"/>
      <c r="W394" s="53"/>
      <c r="X394" s="53"/>
      <c r="Y394" s="53"/>
      <c r="Z394" s="53"/>
    </row>
    <row r="395" customFormat="false" ht="12.75" hidden="false" customHeight="true" outlineLevel="0" collapsed="false">
      <c r="H395" s="53"/>
      <c r="I395" s="53"/>
      <c r="J395" s="53"/>
      <c r="K395" s="53"/>
      <c r="L395" s="53"/>
      <c r="M395" s="53"/>
      <c r="N395" s="53"/>
      <c r="O395" s="53"/>
      <c r="P395" s="53"/>
      <c r="Q395" s="53"/>
      <c r="R395" s="53"/>
      <c r="S395" s="53"/>
      <c r="T395" s="53"/>
      <c r="U395" s="53"/>
      <c r="V395" s="53"/>
      <c r="W395" s="53"/>
      <c r="X395" s="53"/>
      <c r="Y395" s="53"/>
      <c r="Z395" s="53"/>
    </row>
    <row r="396" customFormat="false" ht="12.75" hidden="false" customHeight="true" outlineLevel="0" collapsed="false">
      <c r="H396" s="53"/>
      <c r="I396" s="53"/>
      <c r="J396" s="53"/>
      <c r="K396" s="53"/>
      <c r="L396" s="53"/>
      <c r="M396" s="53"/>
      <c r="N396" s="53"/>
      <c r="O396" s="53"/>
      <c r="P396" s="53"/>
      <c r="Q396" s="53"/>
      <c r="R396" s="53"/>
      <c r="S396" s="53"/>
      <c r="T396" s="53"/>
      <c r="U396" s="53"/>
      <c r="V396" s="53"/>
      <c r="W396" s="53"/>
      <c r="X396" s="53"/>
      <c r="Y396" s="53"/>
      <c r="Z396" s="53"/>
    </row>
    <row r="397" customFormat="false" ht="12.75" hidden="false" customHeight="true" outlineLevel="0" collapsed="false">
      <c r="H397" s="53"/>
      <c r="I397" s="53"/>
      <c r="J397" s="53"/>
      <c r="K397" s="53"/>
      <c r="L397" s="53"/>
      <c r="M397" s="53"/>
      <c r="N397" s="53"/>
      <c r="O397" s="53"/>
      <c r="P397" s="53"/>
      <c r="Q397" s="53"/>
      <c r="R397" s="53"/>
      <c r="S397" s="53"/>
      <c r="T397" s="53"/>
      <c r="U397" s="53"/>
      <c r="V397" s="53"/>
      <c r="W397" s="53"/>
      <c r="X397" s="53"/>
      <c r="Y397" s="53"/>
      <c r="Z397" s="53"/>
    </row>
    <row r="398" customFormat="false" ht="12.75" hidden="false" customHeight="true" outlineLevel="0" collapsed="false">
      <c r="H398" s="53"/>
      <c r="I398" s="53"/>
      <c r="J398" s="53"/>
      <c r="K398" s="53"/>
      <c r="L398" s="53"/>
      <c r="M398" s="53"/>
      <c r="N398" s="53"/>
      <c r="O398" s="53"/>
      <c r="P398" s="53"/>
      <c r="Q398" s="53"/>
      <c r="R398" s="53"/>
      <c r="S398" s="53"/>
      <c r="T398" s="53"/>
      <c r="U398" s="53"/>
      <c r="V398" s="53"/>
      <c r="W398" s="53"/>
      <c r="X398" s="53"/>
      <c r="Y398" s="53"/>
      <c r="Z398" s="53"/>
    </row>
    <row r="399" customFormat="false" ht="12.75" hidden="false" customHeight="true" outlineLevel="0" collapsed="false">
      <c r="H399" s="53"/>
      <c r="I399" s="53"/>
      <c r="J399" s="53"/>
      <c r="K399" s="53"/>
      <c r="L399" s="53"/>
      <c r="M399" s="53"/>
      <c r="N399" s="53"/>
      <c r="O399" s="53"/>
      <c r="P399" s="53"/>
      <c r="Q399" s="53"/>
      <c r="R399" s="53"/>
      <c r="S399" s="53"/>
      <c r="T399" s="53"/>
      <c r="U399" s="53"/>
      <c r="V399" s="53"/>
      <c r="W399" s="53"/>
      <c r="X399" s="53"/>
      <c r="Y399" s="53"/>
      <c r="Z399" s="53"/>
    </row>
    <row r="400" customFormat="false" ht="12.75" hidden="false" customHeight="true" outlineLevel="0" collapsed="false">
      <c r="H400" s="53"/>
      <c r="I400" s="53"/>
      <c r="J400" s="53"/>
      <c r="K400" s="53"/>
      <c r="L400" s="53"/>
      <c r="M400" s="53"/>
      <c r="N400" s="53"/>
      <c r="O400" s="53"/>
      <c r="P400" s="53"/>
      <c r="Q400" s="53"/>
      <c r="R400" s="53"/>
      <c r="S400" s="53"/>
      <c r="T400" s="53"/>
      <c r="U400" s="53"/>
      <c r="V400" s="53"/>
      <c r="W400" s="53"/>
      <c r="X400" s="53"/>
      <c r="Y400" s="53"/>
      <c r="Z400" s="53"/>
    </row>
    <row r="401" customFormat="false" ht="12.75" hidden="false" customHeight="true" outlineLevel="0" collapsed="false">
      <c r="H401" s="53"/>
      <c r="I401" s="53"/>
      <c r="J401" s="53"/>
      <c r="K401" s="53"/>
      <c r="L401" s="53"/>
      <c r="M401" s="53"/>
      <c r="N401" s="53"/>
      <c r="O401" s="53"/>
      <c r="P401" s="53"/>
      <c r="Q401" s="53"/>
      <c r="R401" s="53"/>
      <c r="S401" s="53"/>
      <c r="T401" s="53"/>
      <c r="U401" s="53"/>
      <c r="V401" s="53"/>
      <c r="W401" s="53"/>
      <c r="X401" s="53"/>
      <c r="Y401" s="53"/>
      <c r="Z401" s="53"/>
    </row>
    <row r="402" customFormat="false" ht="12.75" hidden="false" customHeight="true" outlineLevel="0" collapsed="false">
      <c r="H402" s="53"/>
      <c r="I402" s="53"/>
      <c r="J402" s="53"/>
      <c r="K402" s="53"/>
      <c r="L402" s="53"/>
      <c r="M402" s="53"/>
      <c r="N402" s="53"/>
      <c r="O402" s="53"/>
      <c r="P402" s="53"/>
      <c r="Q402" s="53"/>
      <c r="R402" s="53"/>
      <c r="S402" s="53"/>
      <c r="T402" s="53"/>
      <c r="U402" s="53"/>
      <c r="V402" s="53"/>
      <c r="W402" s="53"/>
      <c r="X402" s="53"/>
      <c r="Y402" s="53"/>
      <c r="Z402" s="53"/>
    </row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47">
    <mergeCell ref="A2:G3"/>
    <mergeCell ref="A7:B7"/>
    <mergeCell ref="E7:G7"/>
    <mergeCell ref="A14:B14"/>
    <mergeCell ref="E14:G14"/>
    <mergeCell ref="A23:B23"/>
    <mergeCell ref="E23:G23"/>
    <mergeCell ref="A30:B30"/>
    <mergeCell ref="E30:G30"/>
    <mergeCell ref="A37:B37"/>
    <mergeCell ref="E37:G37"/>
    <mergeCell ref="A44:B44"/>
    <mergeCell ref="E44:G44"/>
    <mergeCell ref="A50:B50"/>
    <mergeCell ref="E50:G50"/>
    <mergeCell ref="A56:B56"/>
    <mergeCell ref="E56:G56"/>
    <mergeCell ref="A65:B65"/>
    <mergeCell ref="E65:G65"/>
    <mergeCell ref="A73:B73"/>
    <mergeCell ref="E73:G73"/>
    <mergeCell ref="A82:B82"/>
    <mergeCell ref="E82:G82"/>
    <mergeCell ref="A90:B90"/>
    <mergeCell ref="E90:G90"/>
    <mergeCell ref="A99:B99"/>
    <mergeCell ref="E99:G99"/>
    <mergeCell ref="A112:B112"/>
    <mergeCell ref="E112:G112"/>
    <mergeCell ref="A121:B121"/>
    <mergeCell ref="E121:G121"/>
    <mergeCell ref="A128:B128"/>
    <mergeCell ref="E128:G128"/>
    <mergeCell ref="A137:B137"/>
    <mergeCell ref="E137:G137"/>
    <mergeCell ref="A147:B147"/>
    <mergeCell ref="E147:G147"/>
    <mergeCell ref="A157:B157"/>
    <mergeCell ref="E157:G157"/>
    <mergeCell ref="A168:B168"/>
    <mergeCell ref="E168:G168"/>
    <mergeCell ref="A176:B176"/>
    <mergeCell ref="E176:G176"/>
    <mergeCell ref="A183:B183"/>
    <mergeCell ref="E183:G183"/>
    <mergeCell ref="A193:B193"/>
    <mergeCell ref="E193:G193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00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2.6328125" defaultRowHeight="15" zeroHeight="false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52.5"/>
    <col collapsed="false" customWidth="true" hidden="false" outlineLevel="0" max="3" min="3" style="0" width="8"/>
    <col collapsed="false" customWidth="true" hidden="false" outlineLevel="0" max="4" min="4" style="0" width="10.51"/>
    <col collapsed="false" customWidth="true" hidden="false" outlineLevel="0" max="5" min="5" style="0" width="11.5"/>
    <col collapsed="false" customWidth="true" hidden="false" outlineLevel="0" max="6" min="6" style="0" width="10.51"/>
    <col collapsed="false" customWidth="true" hidden="false" outlineLevel="0" max="7" min="7" style="0" width="19.13"/>
    <col collapsed="false" customWidth="true" hidden="false" outlineLevel="0" max="8" min="8" style="0" width="20"/>
    <col collapsed="false" customWidth="true" hidden="false" outlineLevel="0" max="9" min="9" style="0" width="15.63"/>
    <col collapsed="false" customWidth="true" hidden="false" outlineLevel="0" max="10" min="10" style="0" width="69.38"/>
    <col collapsed="false" customWidth="true" hidden="false" outlineLevel="0" max="11" min="11" style="0" width="12"/>
  </cols>
  <sheetData>
    <row r="1" customFormat="false" ht="27.75" hidden="false" customHeight="true" outlineLevel="0" collapsed="false">
      <c r="A1" s="170" t="s">
        <v>277</v>
      </c>
      <c r="B1" s="170"/>
      <c r="C1" s="170"/>
      <c r="D1" s="170"/>
      <c r="E1" s="170"/>
      <c r="F1" s="170"/>
      <c r="G1" s="170"/>
      <c r="H1" s="170"/>
      <c r="I1" s="171"/>
      <c r="J1" s="171"/>
    </row>
    <row r="2" customFormat="false" ht="13.5" hidden="false" customHeight="true" outlineLevel="0" collapsed="false">
      <c r="A2" s="172" t="s">
        <v>278</v>
      </c>
      <c r="B2" s="172"/>
      <c r="C2" s="172"/>
      <c r="D2" s="172"/>
      <c r="E2" s="172"/>
      <c r="F2" s="172"/>
      <c r="G2" s="172"/>
      <c r="H2" s="172"/>
      <c r="I2" s="171"/>
      <c r="J2" s="171"/>
    </row>
    <row r="3" customFormat="false" ht="12.75" hidden="false" customHeight="true" outlineLevel="0" collapsed="false">
      <c r="A3" s="172"/>
      <c r="B3" s="172"/>
      <c r="C3" s="172"/>
      <c r="D3" s="172"/>
      <c r="E3" s="172"/>
      <c r="F3" s="172"/>
      <c r="G3" s="172"/>
      <c r="H3" s="172"/>
      <c r="I3" s="171"/>
      <c r="J3" s="171"/>
    </row>
    <row r="4" customFormat="false" ht="14.25" hidden="false" customHeight="true" outlineLevel="0" collapsed="false">
      <c r="A4" s="173"/>
      <c r="B4" s="174"/>
      <c r="C4" s="148"/>
      <c r="D4" s="148"/>
      <c r="E4" s="148"/>
      <c r="F4" s="148"/>
      <c r="G4" s="175" t="s">
        <v>279</v>
      </c>
      <c r="H4" s="176" t="n">
        <f aca="false">ORÇAMENTO!L67</f>
        <v>0</v>
      </c>
      <c r="I4" s="171"/>
      <c r="J4" s="171"/>
    </row>
    <row r="5" customFormat="false" ht="13.5" hidden="false" customHeight="true" outlineLevel="0" collapsed="false">
      <c r="A5" s="177" t="s">
        <v>4</v>
      </c>
      <c r="B5" s="178" t="s">
        <v>280</v>
      </c>
      <c r="C5" s="178" t="s">
        <v>281</v>
      </c>
      <c r="D5" s="179" t="s">
        <v>282</v>
      </c>
      <c r="E5" s="179" t="s">
        <v>283</v>
      </c>
      <c r="F5" s="180" t="s">
        <v>284</v>
      </c>
      <c r="G5" s="181" t="s">
        <v>285</v>
      </c>
      <c r="H5" s="182" t="s">
        <v>285</v>
      </c>
      <c r="I5" s="171"/>
      <c r="J5" s="171"/>
    </row>
    <row r="6" customFormat="false" ht="12" hidden="false" customHeight="true" outlineLevel="0" collapsed="false">
      <c r="A6" s="177"/>
      <c r="B6" s="178"/>
      <c r="C6" s="178"/>
      <c r="D6" s="178"/>
      <c r="E6" s="178"/>
      <c r="F6" s="180"/>
      <c r="G6" s="183" t="s">
        <v>286</v>
      </c>
      <c r="H6" s="184" t="s">
        <v>287</v>
      </c>
      <c r="I6" s="185"/>
      <c r="J6" s="185"/>
    </row>
    <row r="7" customFormat="false" ht="10.5" hidden="false" customHeight="true" outlineLevel="0" collapsed="false">
      <c r="A7" s="177"/>
      <c r="B7" s="178"/>
      <c r="C7" s="178"/>
      <c r="D7" s="178"/>
      <c r="E7" s="178"/>
      <c r="F7" s="180"/>
      <c r="G7" s="183" t="s">
        <v>288</v>
      </c>
      <c r="H7" s="184" t="s">
        <v>289</v>
      </c>
      <c r="I7" s="185"/>
      <c r="J7" s="185"/>
    </row>
    <row r="8" customFormat="false" ht="16.5" hidden="false" customHeight="true" outlineLevel="0" collapsed="false">
      <c r="A8" s="186" t="str">
        <f aca="false">ORÇAMENTO!A11</f>
        <v>1.0</v>
      </c>
      <c r="B8" s="187" t="str">
        <f aca="false">ORÇAMENTO!B11</f>
        <v>SERVIÇOS PRELIMINARES</v>
      </c>
      <c r="C8" s="188"/>
      <c r="D8" s="189"/>
      <c r="E8" s="189"/>
      <c r="F8" s="189"/>
      <c r="G8" s="190" t="n">
        <f aca="false">ORÇAMENTO!M11</f>
        <v>0</v>
      </c>
      <c r="H8" s="191" t="n">
        <f aca="false">ROUND(G8*(1+$H$4),4)</f>
        <v>0</v>
      </c>
      <c r="I8" s="171"/>
      <c r="J8" s="171"/>
    </row>
    <row r="9" customFormat="false" ht="16.5" hidden="false" customHeight="true" outlineLevel="0" collapsed="false">
      <c r="A9" s="192" t="str">
        <f aca="false">ORÇAMENTO!A12</f>
        <v>1.1</v>
      </c>
      <c r="B9" s="193" t="str">
        <f aca="false">ORÇAMENTO!B12</f>
        <v>Organização do canteiro</v>
      </c>
      <c r="C9" s="194" t="n">
        <f aca="false">IF($G$18=0,0,G9/$G$18)</f>
        <v>0</v>
      </c>
      <c r="D9" s="195" t="n">
        <f aca="false">$G$9/3</f>
        <v>0</v>
      </c>
      <c r="E9" s="195" t="n">
        <f aca="false">$G$9/3</f>
        <v>0</v>
      </c>
      <c r="F9" s="196" t="n">
        <f aca="false">G9-SUM(D9:E9)</f>
        <v>0</v>
      </c>
      <c r="G9" s="197" t="n">
        <f aca="false">ORÇAMENTO!M12</f>
        <v>0</v>
      </c>
      <c r="H9" s="198" t="n">
        <f aca="false">ROUND(G9*(1+$H$4),4)</f>
        <v>0</v>
      </c>
      <c r="I9" s="199"/>
      <c r="J9" s="199"/>
      <c r="K9" s="200"/>
    </row>
    <row r="10" customFormat="false" ht="16.5" hidden="false" customHeight="true" outlineLevel="0" collapsed="false">
      <c r="A10" s="192" t="str">
        <f aca="false">ORÇAMENTO!A16</f>
        <v>1.2</v>
      </c>
      <c r="B10" s="193" t="str">
        <f aca="false">ORÇAMENTO!B16</f>
        <v>Serviços auxiliares</v>
      </c>
      <c r="C10" s="194" t="n">
        <f aca="false">IF($G$18=0,0,G10/$G$18)</f>
        <v>0</v>
      </c>
      <c r="D10" s="195" t="n">
        <f aca="false">G10/4</f>
        <v>0</v>
      </c>
      <c r="E10" s="195" t="n">
        <f aca="false">G10/4</f>
        <v>0</v>
      </c>
      <c r="F10" s="196" t="n">
        <f aca="false">G10/2</f>
        <v>0</v>
      </c>
      <c r="G10" s="197" t="n">
        <f aca="false">ORÇAMENTO!M16</f>
        <v>0</v>
      </c>
      <c r="H10" s="198" t="n">
        <f aca="false">ROUND(G10*(1+$H$4),4)</f>
        <v>0</v>
      </c>
      <c r="I10" s="199"/>
      <c r="J10" s="199"/>
      <c r="K10" s="200"/>
    </row>
    <row r="11" customFormat="false" ht="16.5" hidden="false" customHeight="true" outlineLevel="0" collapsed="false">
      <c r="A11" s="192" t="str">
        <f aca="false">ORÇAMENTO!A25</f>
        <v>1.3</v>
      </c>
      <c r="B11" s="193" t="str">
        <f aca="false">ORÇAMENTO!B25</f>
        <v>Tratamento do madeiramento do telhado</v>
      </c>
      <c r="C11" s="194" t="n">
        <f aca="false">IF($G$18=0,0,G11/$G$18)</f>
        <v>0</v>
      </c>
      <c r="D11" s="201"/>
      <c r="E11" s="195" t="n">
        <f aca="false">G11/2</f>
        <v>0</v>
      </c>
      <c r="F11" s="196" t="n">
        <f aca="false">G11/2</f>
        <v>0</v>
      </c>
      <c r="G11" s="197" t="n">
        <f aca="false">ORÇAMENTO!M25</f>
        <v>0</v>
      </c>
      <c r="H11" s="198"/>
      <c r="I11" s="199"/>
      <c r="J11" s="199"/>
      <c r="K11" s="200"/>
    </row>
    <row r="12" customFormat="false" ht="12.75" hidden="false" customHeight="true" outlineLevel="0" collapsed="false">
      <c r="A12" s="186" t="str">
        <f aca="false">ORÇAMENTO!A28</f>
        <v>2.0</v>
      </c>
      <c r="B12" s="187" t="str">
        <f aca="false">ORÇAMENTO!B28</f>
        <v>ADEQUAÇÕES NA COBERTURA</v>
      </c>
      <c r="C12" s="194"/>
      <c r="D12" s="202"/>
      <c r="E12" s="202"/>
      <c r="F12" s="202"/>
      <c r="G12" s="190" t="n">
        <f aca="false">ORÇAMENTO!M28</f>
        <v>0</v>
      </c>
      <c r="H12" s="191" t="n">
        <f aca="false">ROUND(G12*(1+$H$4),4)</f>
        <v>0</v>
      </c>
      <c r="I12" s="199"/>
      <c r="J12" s="199"/>
      <c r="K12" s="200"/>
    </row>
    <row r="13" customFormat="false" ht="16.5" hidden="false" customHeight="true" outlineLevel="0" collapsed="false">
      <c r="A13" s="192" t="str">
        <f aca="false">ORÇAMENTO!A29</f>
        <v>2.1</v>
      </c>
      <c r="B13" s="193" t="str">
        <f aca="false">ORÇAMENTO!B29</f>
        <v>Instalação de calhas e rufos</v>
      </c>
      <c r="C13" s="194" t="n">
        <f aca="false">IF($G$18=0,0,G13/$G$18)</f>
        <v>0</v>
      </c>
      <c r="D13" s="195" t="n">
        <f aca="false">G13*0.05</f>
        <v>0</v>
      </c>
      <c r="E13" s="195" t="n">
        <f aca="false">G13-D13-F13</f>
        <v>0</v>
      </c>
      <c r="F13" s="196" t="n">
        <f aca="false">G13*0.3</f>
        <v>0</v>
      </c>
      <c r="G13" s="197" t="n">
        <f aca="false">ORÇAMENTO!M29</f>
        <v>0</v>
      </c>
      <c r="H13" s="198" t="n">
        <f aca="false">ROUND(G13*(1+$H$4),4)</f>
        <v>0</v>
      </c>
      <c r="I13" s="199"/>
      <c r="J13" s="199"/>
      <c r="K13" s="200"/>
    </row>
    <row r="14" customFormat="false" ht="24.75" hidden="false" customHeight="true" outlineLevel="0" collapsed="false">
      <c r="A14" s="192" t="str">
        <f aca="false">ORÇAMENTO!A35</f>
        <v>2.2</v>
      </c>
      <c r="B14" s="193" t="str">
        <f aca="false">ORÇAMENTO!B35</f>
        <v>Sistema de captação de água pluvial</v>
      </c>
      <c r="C14" s="194" t="n">
        <f aca="false">IF($G$18=0,0,G14/$G$18)</f>
        <v>0</v>
      </c>
      <c r="D14" s="195" t="n">
        <f aca="false">G14</f>
        <v>0</v>
      </c>
      <c r="E14" s="201"/>
      <c r="F14" s="203"/>
      <c r="G14" s="197" t="n">
        <f aca="false">ORÇAMENTO!M35</f>
        <v>0</v>
      </c>
      <c r="H14" s="198" t="n">
        <f aca="false">ROUND(G14*(1+$H$4),4)</f>
        <v>0</v>
      </c>
      <c r="I14" s="199"/>
      <c r="J14" s="199"/>
      <c r="K14" s="200"/>
    </row>
    <row r="15" customFormat="false" ht="24.75" hidden="false" customHeight="true" outlineLevel="0" collapsed="false">
      <c r="A15" s="192" t="str">
        <f aca="false">ORÇAMENTO!A43</f>
        <v>2.3</v>
      </c>
      <c r="B15" s="193" t="str">
        <f aca="false">ORÇAMENTO!B43</f>
        <v>Serviços de revestimento e de pintura</v>
      </c>
      <c r="C15" s="194" t="n">
        <f aca="false">IF($G$18=0,0,G15/$G$18)</f>
        <v>0</v>
      </c>
      <c r="D15" s="204"/>
      <c r="E15" s="201"/>
      <c r="F15" s="196" t="n">
        <f aca="false">G15</f>
        <v>0</v>
      </c>
      <c r="G15" s="197" t="n">
        <f aca="false">ORÇAMENTO!M43</f>
        <v>0</v>
      </c>
      <c r="H15" s="198"/>
      <c r="I15" s="199"/>
      <c r="J15" s="199"/>
      <c r="K15" s="200"/>
    </row>
    <row r="16" customFormat="false" ht="16.5" hidden="false" customHeight="true" outlineLevel="0" collapsed="false">
      <c r="A16" s="186" t="str">
        <f aca="false">ORÇAMENTO!A48</f>
        <v>3.0</v>
      </c>
      <c r="B16" s="205" t="str">
        <f aca="false">ORÇAMENTO!B48</f>
        <v>ADMINISTRAÇÃO LOCAL</v>
      </c>
      <c r="C16" s="194"/>
      <c r="D16" s="202"/>
      <c r="E16" s="202"/>
      <c r="F16" s="202"/>
      <c r="G16" s="190" t="n">
        <f aca="false">ORÇAMENTO!M48</f>
        <v>0</v>
      </c>
      <c r="H16" s="191" t="n">
        <f aca="false">ROUND(G16*(1+$H$4),4)</f>
        <v>0</v>
      </c>
      <c r="I16" s="199"/>
      <c r="J16" s="199"/>
      <c r="K16" s="200"/>
    </row>
    <row r="17" customFormat="false" ht="16.5" hidden="false" customHeight="true" outlineLevel="0" collapsed="false">
      <c r="A17" s="206" t="str">
        <f aca="false">ORÇAMENTO!A49</f>
        <v>3.1</v>
      </c>
      <c r="B17" s="207" t="str">
        <f aca="false">ORÇAMENTO!B49</f>
        <v>Administração local</v>
      </c>
      <c r="C17" s="208" t="n">
        <f aca="false">IF($G$18=0,0,G17/$G$18)</f>
        <v>0</v>
      </c>
      <c r="D17" s="209" t="n">
        <f aca="false">0.1409*G17</f>
        <v>0</v>
      </c>
      <c r="E17" s="209" t="n">
        <f aca="false">0.49*G17</f>
        <v>0</v>
      </c>
      <c r="F17" s="210" t="n">
        <f aca="false">G17-SUM(D17:E17)</f>
        <v>0</v>
      </c>
      <c r="G17" s="197" t="n">
        <f aca="false">ORÇAMENTO!M49</f>
        <v>0</v>
      </c>
      <c r="H17" s="198" t="n">
        <f aca="false">ROUND(G17*(1+$H$4),4)</f>
        <v>0</v>
      </c>
      <c r="I17" s="199"/>
      <c r="J17" s="199"/>
      <c r="K17" s="200"/>
    </row>
    <row r="18" customFormat="false" ht="16.5" hidden="false" customHeight="true" outlineLevel="0" collapsed="false">
      <c r="A18" s="211" t="s">
        <v>290</v>
      </c>
      <c r="B18" s="212"/>
      <c r="C18" s="213" t="n">
        <f aca="false">ROUND(SUM(C9:C17),2)</f>
        <v>0</v>
      </c>
      <c r="D18" s="214" t="n">
        <f aca="false">SUM(D9:F11,D13:F15,D17:F17)</f>
        <v>0</v>
      </c>
      <c r="E18" s="214"/>
      <c r="F18" s="214"/>
      <c r="G18" s="215" t="n">
        <f aca="false">G8+G12+G16</f>
        <v>0</v>
      </c>
      <c r="H18" s="216" t="n">
        <f aca="false">H8+H12+H16</f>
        <v>0</v>
      </c>
      <c r="I18" s="199"/>
      <c r="J18" s="199"/>
      <c r="K18" s="200"/>
    </row>
    <row r="19" customFormat="false" ht="16.5" hidden="false" customHeight="true" outlineLevel="0" collapsed="false">
      <c r="A19" s="211" t="s">
        <v>291</v>
      </c>
      <c r="B19" s="217"/>
      <c r="C19" s="213"/>
      <c r="D19" s="214" t="n">
        <f aca="false">ROUND(D18*(H4+1),2)</f>
        <v>0</v>
      </c>
      <c r="E19" s="214"/>
      <c r="F19" s="214"/>
      <c r="G19" s="218"/>
      <c r="H19" s="219"/>
      <c r="I19" s="199"/>
      <c r="J19" s="199"/>
      <c r="K19" s="85"/>
    </row>
    <row r="20" customFormat="false" ht="16.5" hidden="false" customHeight="true" outlineLevel="0" collapsed="false">
      <c r="A20" s="211" t="s">
        <v>292</v>
      </c>
      <c r="B20" s="217"/>
      <c r="C20" s="213"/>
      <c r="D20" s="220" t="e">
        <f aca="false">D19/H18</f>
        <v>#DIV/0!</v>
      </c>
      <c r="E20" s="220"/>
      <c r="F20" s="220"/>
      <c r="G20" s="221"/>
      <c r="H20" s="222"/>
      <c r="I20" s="223"/>
      <c r="J20" s="223"/>
    </row>
    <row r="21" customFormat="false" ht="16.5" hidden="false" customHeight="true" outlineLevel="0" collapsed="false">
      <c r="A21" s="224" t="s">
        <v>293</v>
      </c>
      <c r="B21" s="225"/>
      <c r="C21" s="226"/>
      <c r="D21" s="227" t="e">
        <f aca="false">D20</f>
        <v>#DIV/0!</v>
      </c>
      <c r="E21" s="227"/>
      <c r="F21" s="227"/>
      <c r="G21" s="228"/>
      <c r="H21" s="229"/>
      <c r="I21" s="171"/>
      <c r="J21" s="171"/>
    </row>
    <row r="22" customFormat="false" ht="16.5" hidden="false" customHeight="true" outlineLevel="0" collapsed="false">
      <c r="A22" s="230"/>
      <c r="B22" s="231"/>
      <c r="C22" s="232"/>
      <c r="D22" s="233"/>
      <c r="E22" s="233"/>
      <c r="F22" s="233"/>
      <c r="G22" s="234"/>
      <c r="H22" s="53"/>
      <c r="I22" s="171"/>
      <c r="J22" s="171"/>
    </row>
    <row r="23" customFormat="false" ht="12.75" hidden="false" customHeight="true" outlineLevel="0" collapsed="false">
      <c r="A23" s="235"/>
      <c r="B23" s="235"/>
      <c r="C23" s="53"/>
      <c r="D23" s="53"/>
      <c r="E23" s="53"/>
      <c r="F23" s="53"/>
      <c r="G23" s="83"/>
      <c r="H23" s="83"/>
      <c r="I23" s="171"/>
      <c r="J23" s="171"/>
    </row>
    <row r="24" customFormat="false" ht="12.75" hidden="false" customHeight="true" outlineLevel="0" collapsed="false">
      <c r="A24" s="235"/>
      <c r="B24" s="235"/>
      <c r="C24" s="53"/>
      <c r="D24" s="236"/>
      <c r="E24" s="236"/>
      <c r="F24" s="236"/>
      <c r="G24" s="53"/>
      <c r="H24" s="53"/>
      <c r="I24" s="171"/>
      <c r="J24" s="171"/>
    </row>
    <row r="25" customFormat="false" ht="12.75" hidden="false" customHeight="true" outlineLevel="0" collapsed="false">
      <c r="A25" s="235"/>
      <c r="B25" s="235"/>
      <c r="G25" s="236"/>
      <c r="I25" s="171"/>
      <c r="J25" s="171"/>
    </row>
    <row r="26" customFormat="false" ht="12.75" hidden="false" customHeight="true" outlineLevel="0" collapsed="false">
      <c r="A26" s="235"/>
      <c r="B26" s="235"/>
      <c r="I26" s="171"/>
      <c r="J26" s="171"/>
    </row>
    <row r="27" customFormat="false" ht="12.75" hidden="false" customHeight="true" outlineLevel="0" collapsed="false">
      <c r="A27" s="235"/>
      <c r="B27" s="235"/>
      <c r="I27" s="171"/>
      <c r="J27" s="171"/>
    </row>
    <row r="28" customFormat="false" ht="12.75" hidden="false" customHeight="true" outlineLevel="0" collapsed="false">
      <c r="A28" s="235"/>
      <c r="B28" s="235"/>
      <c r="I28" s="171"/>
      <c r="J28" s="171"/>
    </row>
    <row r="29" customFormat="false" ht="12.75" hidden="false" customHeight="true" outlineLevel="0" collapsed="false">
      <c r="A29" s="235"/>
      <c r="B29" s="235"/>
      <c r="I29" s="171"/>
      <c r="J29" s="171"/>
    </row>
    <row r="30" customFormat="false" ht="12.75" hidden="false" customHeight="true" outlineLevel="0" collapsed="false">
      <c r="A30" s="235"/>
      <c r="B30" s="235"/>
      <c r="I30" s="171"/>
      <c r="J30" s="171"/>
    </row>
    <row r="31" customFormat="false" ht="12.75" hidden="false" customHeight="true" outlineLevel="0" collapsed="false">
      <c r="A31" s="235"/>
      <c r="B31" s="235"/>
      <c r="I31" s="171"/>
      <c r="J31" s="171"/>
    </row>
    <row r="32" customFormat="false" ht="12.75" hidden="false" customHeight="true" outlineLevel="0" collapsed="false">
      <c r="A32" s="235"/>
      <c r="B32" s="235"/>
      <c r="I32" s="171"/>
      <c r="J32" s="171"/>
    </row>
    <row r="33" customFormat="false" ht="12.75" hidden="false" customHeight="true" outlineLevel="0" collapsed="false">
      <c r="A33" s="235"/>
      <c r="B33" s="235"/>
      <c r="I33" s="171"/>
      <c r="J33" s="171"/>
    </row>
    <row r="34" customFormat="false" ht="12.75" hidden="false" customHeight="true" outlineLevel="0" collapsed="false">
      <c r="A34" s="235"/>
      <c r="B34" s="235"/>
      <c r="I34" s="171"/>
      <c r="J34" s="171"/>
    </row>
    <row r="35" customFormat="false" ht="12.75" hidden="false" customHeight="true" outlineLevel="0" collapsed="false">
      <c r="A35" s="235"/>
      <c r="B35" s="235"/>
      <c r="I35" s="171"/>
      <c r="J35" s="171"/>
    </row>
    <row r="36" customFormat="false" ht="12.75" hidden="false" customHeight="true" outlineLevel="0" collapsed="false">
      <c r="A36" s="235"/>
      <c r="B36" s="235"/>
      <c r="I36" s="171"/>
      <c r="J36" s="171"/>
    </row>
    <row r="37" customFormat="false" ht="12.75" hidden="false" customHeight="true" outlineLevel="0" collapsed="false">
      <c r="A37" s="235"/>
      <c r="B37" s="235"/>
      <c r="I37" s="171"/>
      <c r="J37" s="171"/>
    </row>
    <row r="38" customFormat="false" ht="12.75" hidden="false" customHeight="true" outlineLevel="0" collapsed="false">
      <c r="A38" s="235"/>
      <c r="B38" s="235"/>
      <c r="I38" s="171"/>
      <c r="J38" s="171"/>
    </row>
    <row r="39" customFormat="false" ht="12.75" hidden="false" customHeight="true" outlineLevel="0" collapsed="false">
      <c r="A39" s="235"/>
      <c r="B39" s="235"/>
      <c r="I39" s="171"/>
      <c r="J39" s="171"/>
    </row>
    <row r="40" customFormat="false" ht="12.75" hidden="false" customHeight="true" outlineLevel="0" collapsed="false">
      <c r="A40" s="235"/>
      <c r="B40" s="235"/>
      <c r="I40" s="171"/>
      <c r="J40" s="171"/>
    </row>
    <row r="41" customFormat="false" ht="12.75" hidden="false" customHeight="true" outlineLevel="0" collapsed="false">
      <c r="A41" s="235"/>
      <c r="B41" s="235"/>
      <c r="I41" s="171"/>
      <c r="J41" s="171"/>
    </row>
    <row r="42" customFormat="false" ht="12.75" hidden="false" customHeight="true" outlineLevel="0" collapsed="false">
      <c r="A42" s="235"/>
      <c r="B42" s="235"/>
      <c r="I42" s="171"/>
      <c r="J42" s="171"/>
    </row>
    <row r="43" customFormat="false" ht="12.75" hidden="false" customHeight="true" outlineLevel="0" collapsed="false">
      <c r="A43" s="235"/>
      <c r="B43" s="235"/>
      <c r="I43" s="171"/>
      <c r="J43" s="171"/>
    </row>
    <row r="44" customFormat="false" ht="12.75" hidden="false" customHeight="true" outlineLevel="0" collapsed="false">
      <c r="A44" s="235"/>
      <c r="B44" s="235"/>
      <c r="I44" s="171"/>
      <c r="J44" s="171"/>
    </row>
    <row r="45" customFormat="false" ht="12.75" hidden="false" customHeight="true" outlineLevel="0" collapsed="false">
      <c r="A45" s="235"/>
      <c r="B45" s="235"/>
      <c r="I45" s="171"/>
      <c r="J45" s="171"/>
    </row>
    <row r="46" customFormat="false" ht="12.75" hidden="false" customHeight="true" outlineLevel="0" collapsed="false">
      <c r="A46" s="235"/>
      <c r="B46" s="235"/>
      <c r="I46" s="171"/>
      <c r="J46" s="171"/>
    </row>
    <row r="47" customFormat="false" ht="12.75" hidden="false" customHeight="true" outlineLevel="0" collapsed="false">
      <c r="A47" s="235"/>
      <c r="B47" s="235"/>
      <c r="I47" s="171"/>
      <c r="J47" s="171"/>
    </row>
    <row r="48" customFormat="false" ht="12.75" hidden="false" customHeight="true" outlineLevel="0" collapsed="false">
      <c r="A48" s="235"/>
      <c r="B48" s="235"/>
      <c r="I48" s="171"/>
      <c r="J48" s="171"/>
    </row>
    <row r="49" customFormat="false" ht="12.75" hidden="false" customHeight="true" outlineLevel="0" collapsed="false">
      <c r="A49" s="235"/>
      <c r="B49" s="235"/>
      <c r="I49" s="171"/>
      <c r="J49" s="171"/>
    </row>
    <row r="50" customFormat="false" ht="12.75" hidden="false" customHeight="true" outlineLevel="0" collapsed="false">
      <c r="A50" s="235"/>
      <c r="B50" s="235"/>
      <c r="I50" s="171"/>
      <c r="J50" s="171"/>
    </row>
    <row r="51" customFormat="false" ht="12.75" hidden="false" customHeight="true" outlineLevel="0" collapsed="false">
      <c r="A51" s="235"/>
      <c r="B51" s="235"/>
      <c r="I51" s="171"/>
      <c r="J51" s="171"/>
    </row>
    <row r="52" customFormat="false" ht="12.75" hidden="false" customHeight="true" outlineLevel="0" collapsed="false">
      <c r="A52" s="235"/>
      <c r="B52" s="235"/>
      <c r="I52" s="171"/>
      <c r="J52" s="171"/>
    </row>
    <row r="53" customFormat="false" ht="12.75" hidden="false" customHeight="true" outlineLevel="0" collapsed="false">
      <c r="A53" s="235"/>
      <c r="B53" s="235"/>
      <c r="I53" s="171"/>
      <c r="J53" s="171"/>
    </row>
    <row r="54" customFormat="false" ht="12.75" hidden="false" customHeight="true" outlineLevel="0" collapsed="false">
      <c r="A54" s="235"/>
      <c r="B54" s="235"/>
      <c r="I54" s="171"/>
      <c r="J54" s="171"/>
    </row>
    <row r="55" customFormat="false" ht="12.75" hidden="false" customHeight="true" outlineLevel="0" collapsed="false">
      <c r="A55" s="235"/>
      <c r="B55" s="235"/>
      <c r="I55" s="171"/>
      <c r="J55" s="171"/>
    </row>
    <row r="56" customFormat="false" ht="12.75" hidden="false" customHeight="true" outlineLevel="0" collapsed="false">
      <c r="A56" s="235"/>
      <c r="B56" s="235"/>
      <c r="I56" s="171"/>
      <c r="J56" s="171"/>
    </row>
    <row r="57" customFormat="false" ht="12.75" hidden="false" customHeight="true" outlineLevel="0" collapsed="false">
      <c r="A57" s="235"/>
      <c r="B57" s="235"/>
      <c r="I57" s="171"/>
      <c r="J57" s="171"/>
    </row>
    <row r="58" customFormat="false" ht="12.75" hidden="false" customHeight="true" outlineLevel="0" collapsed="false">
      <c r="A58" s="235"/>
      <c r="B58" s="235"/>
      <c r="I58" s="171"/>
      <c r="J58" s="171"/>
    </row>
    <row r="59" customFormat="false" ht="12.75" hidden="false" customHeight="true" outlineLevel="0" collapsed="false">
      <c r="A59" s="235"/>
      <c r="B59" s="235"/>
      <c r="I59" s="171"/>
      <c r="J59" s="171"/>
    </row>
    <row r="60" customFormat="false" ht="12.75" hidden="false" customHeight="true" outlineLevel="0" collapsed="false">
      <c r="A60" s="235"/>
      <c r="B60" s="235"/>
      <c r="I60" s="171"/>
      <c r="J60" s="171"/>
    </row>
    <row r="61" customFormat="false" ht="12.75" hidden="false" customHeight="true" outlineLevel="0" collapsed="false">
      <c r="A61" s="235"/>
      <c r="B61" s="235"/>
      <c r="I61" s="171"/>
      <c r="J61" s="171"/>
    </row>
    <row r="62" customFormat="false" ht="12.75" hidden="false" customHeight="true" outlineLevel="0" collapsed="false">
      <c r="A62" s="235"/>
      <c r="B62" s="235"/>
      <c r="I62" s="171"/>
      <c r="J62" s="171"/>
    </row>
    <row r="63" customFormat="false" ht="12.75" hidden="false" customHeight="true" outlineLevel="0" collapsed="false">
      <c r="A63" s="235"/>
      <c r="B63" s="235"/>
      <c r="I63" s="171"/>
      <c r="J63" s="171"/>
    </row>
    <row r="64" customFormat="false" ht="12.75" hidden="false" customHeight="true" outlineLevel="0" collapsed="false">
      <c r="A64" s="235"/>
      <c r="B64" s="235"/>
      <c r="I64" s="171"/>
      <c r="J64" s="171"/>
    </row>
    <row r="65" customFormat="false" ht="12.75" hidden="false" customHeight="true" outlineLevel="0" collapsed="false">
      <c r="A65" s="235"/>
      <c r="B65" s="235"/>
      <c r="I65" s="171"/>
      <c r="J65" s="171"/>
    </row>
    <row r="66" customFormat="false" ht="12.75" hidden="false" customHeight="true" outlineLevel="0" collapsed="false">
      <c r="A66" s="235"/>
      <c r="B66" s="235"/>
      <c r="I66" s="171"/>
      <c r="J66" s="171"/>
    </row>
    <row r="67" customFormat="false" ht="12.75" hidden="false" customHeight="true" outlineLevel="0" collapsed="false">
      <c r="A67" s="235"/>
      <c r="B67" s="235"/>
      <c r="I67" s="171"/>
      <c r="J67" s="171"/>
    </row>
    <row r="68" customFormat="false" ht="12.75" hidden="false" customHeight="true" outlineLevel="0" collapsed="false">
      <c r="A68" s="235"/>
      <c r="B68" s="235"/>
      <c r="I68" s="171"/>
      <c r="J68" s="171"/>
    </row>
    <row r="69" customFormat="false" ht="12.75" hidden="false" customHeight="true" outlineLevel="0" collapsed="false">
      <c r="A69" s="235"/>
      <c r="B69" s="235"/>
      <c r="I69" s="171"/>
      <c r="J69" s="171"/>
    </row>
    <row r="70" customFormat="false" ht="12.75" hidden="false" customHeight="true" outlineLevel="0" collapsed="false">
      <c r="A70" s="235"/>
      <c r="B70" s="235"/>
      <c r="I70" s="171"/>
      <c r="J70" s="171"/>
    </row>
    <row r="71" customFormat="false" ht="12.75" hidden="false" customHeight="true" outlineLevel="0" collapsed="false">
      <c r="A71" s="235"/>
      <c r="B71" s="235"/>
      <c r="I71" s="171"/>
      <c r="J71" s="171"/>
    </row>
    <row r="72" customFormat="false" ht="12.75" hidden="false" customHeight="true" outlineLevel="0" collapsed="false">
      <c r="A72" s="235"/>
      <c r="B72" s="235"/>
      <c r="I72" s="171"/>
      <c r="J72" s="171"/>
    </row>
    <row r="73" customFormat="false" ht="12.75" hidden="false" customHeight="true" outlineLevel="0" collapsed="false">
      <c r="A73" s="235"/>
      <c r="B73" s="235"/>
      <c r="I73" s="171"/>
      <c r="J73" s="171"/>
    </row>
    <row r="74" customFormat="false" ht="12.75" hidden="false" customHeight="true" outlineLevel="0" collapsed="false">
      <c r="A74" s="235"/>
      <c r="B74" s="235"/>
      <c r="I74" s="171"/>
      <c r="J74" s="171"/>
    </row>
    <row r="75" customFormat="false" ht="12.75" hidden="false" customHeight="true" outlineLevel="0" collapsed="false">
      <c r="A75" s="235"/>
      <c r="B75" s="235"/>
      <c r="I75" s="171"/>
      <c r="J75" s="171"/>
    </row>
    <row r="76" customFormat="false" ht="12.75" hidden="false" customHeight="true" outlineLevel="0" collapsed="false">
      <c r="A76" s="235"/>
      <c r="B76" s="235"/>
      <c r="I76" s="171"/>
      <c r="J76" s="171"/>
    </row>
    <row r="77" customFormat="false" ht="12.75" hidden="false" customHeight="true" outlineLevel="0" collapsed="false">
      <c r="A77" s="235"/>
      <c r="B77" s="235"/>
      <c r="I77" s="171"/>
      <c r="J77" s="171"/>
    </row>
    <row r="78" customFormat="false" ht="12.75" hidden="false" customHeight="true" outlineLevel="0" collapsed="false">
      <c r="A78" s="235"/>
      <c r="B78" s="235"/>
      <c r="I78" s="171"/>
      <c r="J78" s="171"/>
    </row>
    <row r="79" customFormat="false" ht="12.75" hidden="false" customHeight="true" outlineLevel="0" collapsed="false">
      <c r="A79" s="235"/>
      <c r="B79" s="235"/>
      <c r="I79" s="171"/>
      <c r="J79" s="171"/>
    </row>
    <row r="80" customFormat="false" ht="12.75" hidden="false" customHeight="true" outlineLevel="0" collapsed="false">
      <c r="A80" s="235"/>
      <c r="B80" s="235"/>
      <c r="I80" s="171"/>
      <c r="J80" s="171"/>
    </row>
    <row r="81" customFormat="false" ht="12.75" hidden="false" customHeight="true" outlineLevel="0" collapsed="false">
      <c r="A81" s="235"/>
      <c r="B81" s="235"/>
      <c r="I81" s="171"/>
      <c r="J81" s="171"/>
    </row>
    <row r="82" customFormat="false" ht="12.75" hidden="false" customHeight="true" outlineLevel="0" collapsed="false">
      <c r="A82" s="235"/>
      <c r="B82" s="235"/>
      <c r="I82" s="171"/>
      <c r="J82" s="171"/>
    </row>
    <row r="83" customFormat="false" ht="12.75" hidden="false" customHeight="true" outlineLevel="0" collapsed="false">
      <c r="A83" s="235"/>
      <c r="B83" s="235"/>
      <c r="I83" s="171"/>
      <c r="J83" s="171"/>
    </row>
    <row r="84" customFormat="false" ht="12.75" hidden="false" customHeight="true" outlineLevel="0" collapsed="false">
      <c r="A84" s="235"/>
      <c r="B84" s="235"/>
      <c r="I84" s="171"/>
      <c r="J84" s="171"/>
    </row>
    <row r="85" customFormat="false" ht="12.75" hidden="false" customHeight="true" outlineLevel="0" collapsed="false">
      <c r="A85" s="235"/>
      <c r="B85" s="235"/>
      <c r="I85" s="171"/>
      <c r="J85" s="171"/>
    </row>
    <row r="86" customFormat="false" ht="12.75" hidden="false" customHeight="true" outlineLevel="0" collapsed="false">
      <c r="A86" s="235"/>
      <c r="B86" s="235"/>
      <c r="I86" s="171"/>
      <c r="J86" s="171"/>
    </row>
    <row r="87" customFormat="false" ht="12.75" hidden="false" customHeight="true" outlineLevel="0" collapsed="false">
      <c r="A87" s="235"/>
      <c r="B87" s="235"/>
      <c r="I87" s="171"/>
      <c r="J87" s="171"/>
    </row>
    <row r="88" customFormat="false" ht="12.75" hidden="false" customHeight="true" outlineLevel="0" collapsed="false">
      <c r="A88" s="235"/>
      <c r="B88" s="235"/>
      <c r="I88" s="171"/>
      <c r="J88" s="171"/>
    </row>
    <row r="89" customFormat="false" ht="12.75" hidden="false" customHeight="true" outlineLevel="0" collapsed="false">
      <c r="A89" s="235"/>
      <c r="B89" s="235"/>
      <c r="I89" s="171"/>
      <c r="J89" s="171"/>
    </row>
    <row r="90" customFormat="false" ht="12.75" hidden="false" customHeight="true" outlineLevel="0" collapsed="false">
      <c r="A90" s="235"/>
      <c r="B90" s="235"/>
      <c r="I90" s="171"/>
      <c r="J90" s="171"/>
    </row>
    <row r="91" customFormat="false" ht="12.75" hidden="false" customHeight="true" outlineLevel="0" collapsed="false">
      <c r="A91" s="235"/>
      <c r="B91" s="235"/>
      <c r="I91" s="171"/>
      <c r="J91" s="171"/>
    </row>
    <row r="92" customFormat="false" ht="12.75" hidden="false" customHeight="true" outlineLevel="0" collapsed="false">
      <c r="A92" s="235"/>
      <c r="B92" s="235"/>
      <c r="I92" s="171"/>
      <c r="J92" s="171"/>
    </row>
    <row r="93" customFormat="false" ht="12.75" hidden="false" customHeight="true" outlineLevel="0" collapsed="false">
      <c r="A93" s="235"/>
      <c r="B93" s="235"/>
      <c r="I93" s="171"/>
      <c r="J93" s="171"/>
    </row>
    <row r="94" customFormat="false" ht="12.75" hidden="false" customHeight="true" outlineLevel="0" collapsed="false">
      <c r="A94" s="235"/>
      <c r="B94" s="235"/>
      <c r="I94" s="171"/>
      <c r="J94" s="171"/>
    </row>
    <row r="95" customFormat="false" ht="12.75" hidden="false" customHeight="true" outlineLevel="0" collapsed="false">
      <c r="A95" s="235"/>
      <c r="B95" s="235"/>
      <c r="I95" s="171"/>
      <c r="J95" s="171"/>
    </row>
    <row r="96" customFormat="false" ht="12.75" hidden="false" customHeight="true" outlineLevel="0" collapsed="false">
      <c r="A96" s="235"/>
      <c r="B96" s="235"/>
      <c r="I96" s="171"/>
      <c r="J96" s="171"/>
    </row>
    <row r="97" customFormat="false" ht="12.75" hidden="false" customHeight="true" outlineLevel="0" collapsed="false">
      <c r="A97" s="235"/>
      <c r="B97" s="235"/>
      <c r="I97" s="171"/>
      <c r="J97" s="171"/>
    </row>
    <row r="98" customFormat="false" ht="12.75" hidden="false" customHeight="true" outlineLevel="0" collapsed="false">
      <c r="A98" s="235"/>
      <c r="B98" s="235"/>
      <c r="I98" s="171"/>
      <c r="J98" s="171"/>
    </row>
    <row r="99" customFormat="false" ht="12.75" hidden="false" customHeight="true" outlineLevel="0" collapsed="false">
      <c r="A99" s="235"/>
      <c r="B99" s="235"/>
      <c r="I99" s="171"/>
      <c r="J99" s="171"/>
    </row>
    <row r="100" customFormat="false" ht="12.75" hidden="false" customHeight="true" outlineLevel="0" collapsed="false">
      <c r="A100" s="235"/>
      <c r="B100" s="235"/>
      <c r="I100" s="171"/>
      <c r="J100" s="171"/>
    </row>
    <row r="101" customFormat="false" ht="12.75" hidden="false" customHeight="true" outlineLevel="0" collapsed="false">
      <c r="A101" s="235"/>
      <c r="B101" s="235"/>
      <c r="I101" s="171"/>
      <c r="J101" s="171"/>
    </row>
    <row r="102" customFormat="false" ht="12.75" hidden="false" customHeight="true" outlineLevel="0" collapsed="false">
      <c r="A102" s="235"/>
      <c r="B102" s="235"/>
      <c r="I102" s="171"/>
      <c r="J102" s="171"/>
    </row>
    <row r="103" customFormat="false" ht="12.75" hidden="false" customHeight="true" outlineLevel="0" collapsed="false">
      <c r="A103" s="235"/>
      <c r="B103" s="235"/>
      <c r="I103" s="171"/>
      <c r="J103" s="171"/>
    </row>
    <row r="104" customFormat="false" ht="12.75" hidden="false" customHeight="true" outlineLevel="0" collapsed="false">
      <c r="A104" s="235"/>
      <c r="B104" s="235"/>
      <c r="I104" s="171"/>
      <c r="J104" s="171"/>
    </row>
    <row r="105" customFormat="false" ht="12.75" hidden="false" customHeight="true" outlineLevel="0" collapsed="false">
      <c r="A105" s="235"/>
      <c r="B105" s="235"/>
      <c r="I105" s="171"/>
      <c r="J105" s="171"/>
    </row>
    <row r="106" customFormat="false" ht="12.75" hidden="false" customHeight="true" outlineLevel="0" collapsed="false">
      <c r="A106" s="235"/>
      <c r="B106" s="235"/>
      <c r="I106" s="171"/>
      <c r="J106" s="171"/>
    </row>
    <row r="107" customFormat="false" ht="12.75" hidden="false" customHeight="true" outlineLevel="0" collapsed="false">
      <c r="A107" s="235"/>
      <c r="B107" s="235"/>
      <c r="I107" s="171"/>
      <c r="J107" s="171"/>
    </row>
    <row r="108" customFormat="false" ht="12.75" hidden="false" customHeight="true" outlineLevel="0" collapsed="false">
      <c r="A108" s="235"/>
      <c r="B108" s="235"/>
      <c r="I108" s="171"/>
      <c r="J108" s="171"/>
    </row>
    <row r="109" customFormat="false" ht="12.75" hidden="false" customHeight="true" outlineLevel="0" collapsed="false">
      <c r="A109" s="235"/>
      <c r="B109" s="235"/>
      <c r="I109" s="171"/>
      <c r="J109" s="171"/>
    </row>
    <row r="110" customFormat="false" ht="12.75" hidden="false" customHeight="true" outlineLevel="0" collapsed="false">
      <c r="A110" s="235"/>
      <c r="B110" s="235"/>
      <c r="I110" s="171"/>
      <c r="J110" s="171"/>
    </row>
    <row r="111" customFormat="false" ht="12.75" hidden="false" customHeight="true" outlineLevel="0" collapsed="false">
      <c r="A111" s="235"/>
      <c r="B111" s="235"/>
      <c r="I111" s="171"/>
      <c r="J111" s="171"/>
    </row>
    <row r="112" customFormat="false" ht="12.75" hidden="false" customHeight="true" outlineLevel="0" collapsed="false">
      <c r="A112" s="235"/>
      <c r="B112" s="235"/>
      <c r="I112" s="171"/>
      <c r="J112" s="171"/>
    </row>
    <row r="113" customFormat="false" ht="12.75" hidden="false" customHeight="true" outlineLevel="0" collapsed="false">
      <c r="A113" s="235"/>
      <c r="B113" s="235"/>
      <c r="I113" s="171"/>
      <c r="J113" s="171"/>
    </row>
    <row r="114" customFormat="false" ht="12.75" hidden="false" customHeight="true" outlineLevel="0" collapsed="false">
      <c r="A114" s="235"/>
      <c r="B114" s="235"/>
      <c r="I114" s="171"/>
      <c r="J114" s="171"/>
    </row>
    <row r="115" customFormat="false" ht="12.75" hidden="false" customHeight="true" outlineLevel="0" collapsed="false">
      <c r="A115" s="235"/>
      <c r="B115" s="235"/>
      <c r="I115" s="171"/>
      <c r="J115" s="171"/>
    </row>
    <row r="116" customFormat="false" ht="12.75" hidden="false" customHeight="true" outlineLevel="0" collapsed="false">
      <c r="A116" s="235"/>
      <c r="B116" s="235"/>
      <c r="I116" s="171"/>
      <c r="J116" s="171"/>
    </row>
    <row r="117" customFormat="false" ht="12.75" hidden="false" customHeight="true" outlineLevel="0" collapsed="false">
      <c r="A117" s="235"/>
      <c r="B117" s="235"/>
      <c r="I117" s="171"/>
      <c r="J117" s="171"/>
    </row>
    <row r="118" customFormat="false" ht="12.75" hidden="false" customHeight="true" outlineLevel="0" collapsed="false">
      <c r="A118" s="235"/>
      <c r="B118" s="235"/>
      <c r="I118" s="171"/>
      <c r="J118" s="171"/>
    </row>
    <row r="119" customFormat="false" ht="12.75" hidden="false" customHeight="true" outlineLevel="0" collapsed="false">
      <c r="A119" s="235"/>
      <c r="B119" s="235"/>
      <c r="I119" s="171"/>
      <c r="J119" s="171"/>
    </row>
    <row r="120" customFormat="false" ht="12.75" hidden="false" customHeight="true" outlineLevel="0" collapsed="false">
      <c r="A120" s="235"/>
      <c r="B120" s="235"/>
      <c r="I120" s="171"/>
      <c r="J120" s="171"/>
    </row>
    <row r="121" customFormat="false" ht="12.75" hidden="false" customHeight="true" outlineLevel="0" collapsed="false">
      <c r="A121" s="235"/>
      <c r="B121" s="235"/>
      <c r="I121" s="171"/>
      <c r="J121" s="171"/>
    </row>
    <row r="122" customFormat="false" ht="12.75" hidden="false" customHeight="true" outlineLevel="0" collapsed="false">
      <c r="A122" s="235"/>
      <c r="B122" s="235"/>
      <c r="I122" s="171"/>
      <c r="J122" s="171"/>
    </row>
    <row r="123" customFormat="false" ht="12.75" hidden="false" customHeight="true" outlineLevel="0" collapsed="false">
      <c r="A123" s="235"/>
      <c r="B123" s="235"/>
      <c r="I123" s="171"/>
      <c r="J123" s="171"/>
    </row>
    <row r="124" customFormat="false" ht="12.75" hidden="false" customHeight="true" outlineLevel="0" collapsed="false">
      <c r="A124" s="235"/>
      <c r="B124" s="235"/>
      <c r="I124" s="171"/>
      <c r="J124" s="171"/>
    </row>
    <row r="125" customFormat="false" ht="12.75" hidden="false" customHeight="true" outlineLevel="0" collapsed="false">
      <c r="A125" s="235"/>
      <c r="B125" s="235"/>
      <c r="I125" s="171"/>
      <c r="J125" s="171"/>
    </row>
    <row r="126" customFormat="false" ht="12.75" hidden="false" customHeight="true" outlineLevel="0" collapsed="false">
      <c r="A126" s="235"/>
      <c r="B126" s="235"/>
      <c r="I126" s="171"/>
      <c r="J126" s="171"/>
    </row>
    <row r="127" customFormat="false" ht="12.75" hidden="false" customHeight="true" outlineLevel="0" collapsed="false">
      <c r="A127" s="235"/>
      <c r="B127" s="235"/>
      <c r="I127" s="171"/>
      <c r="J127" s="171"/>
    </row>
    <row r="128" customFormat="false" ht="12.75" hidden="false" customHeight="true" outlineLevel="0" collapsed="false">
      <c r="A128" s="235"/>
      <c r="B128" s="235"/>
      <c r="I128" s="171"/>
      <c r="J128" s="171"/>
    </row>
    <row r="129" customFormat="false" ht="12.75" hidden="false" customHeight="true" outlineLevel="0" collapsed="false">
      <c r="A129" s="235"/>
      <c r="B129" s="235"/>
      <c r="I129" s="171"/>
      <c r="J129" s="171"/>
    </row>
    <row r="130" customFormat="false" ht="12.75" hidden="false" customHeight="true" outlineLevel="0" collapsed="false">
      <c r="A130" s="235"/>
      <c r="B130" s="235"/>
      <c r="I130" s="171"/>
      <c r="J130" s="171"/>
    </row>
    <row r="131" customFormat="false" ht="12.75" hidden="false" customHeight="true" outlineLevel="0" collapsed="false">
      <c r="A131" s="235"/>
      <c r="B131" s="235"/>
      <c r="I131" s="171"/>
      <c r="J131" s="171"/>
    </row>
    <row r="132" customFormat="false" ht="12.75" hidden="false" customHeight="true" outlineLevel="0" collapsed="false">
      <c r="A132" s="235"/>
      <c r="B132" s="235"/>
      <c r="I132" s="171"/>
      <c r="J132" s="171"/>
    </row>
    <row r="133" customFormat="false" ht="12.75" hidden="false" customHeight="true" outlineLevel="0" collapsed="false">
      <c r="A133" s="235"/>
      <c r="B133" s="235"/>
      <c r="I133" s="171"/>
      <c r="J133" s="171"/>
    </row>
    <row r="134" customFormat="false" ht="12.75" hidden="false" customHeight="true" outlineLevel="0" collapsed="false">
      <c r="A134" s="235"/>
      <c r="B134" s="235"/>
      <c r="I134" s="171"/>
      <c r="J134" s="171"/>
    </row>
    <row r="135" customFormat="false" ht="12.75" hidden="false" customHeight="true" outlineLevel="0" collapsed="false">
      <c r="A135" s="235"/>
      <c r="B135" s="235"/>
      <c r="I135" s="171"/>
      <c r="J135" s="171"/>
    </row>
    <row r="136" customFormat="false" ht="12.75" hidden="false" customHeight="true" outlineLevel="0" collapsed="false">
      <c r="A136" s="235"/>
      <c r="B136" s="235"/>
      <c r="I136" s="171"/>
      <c r="J136" s="171"/>
    </row>
    <row r="137" customFormat="false" ht="12.75" hidden="false" customHeight="true" outlineLevel="0" collapsed="false">
      <c r="A137" s="235"/>
      <c r="B137" s="235"/>
      <c r="I137" s="171"/>
      <c r="J137" s="171"/>
    </row>
    <row r="138" customFormat="false" ht="12.75" hidden="false" customHeight="true" outlineLevel="0" collapsed="false">
      <c r="A138" s="235"/>
      <c r="B138" s="235"/>
      <c r="I138" s="171"/>
      <c r="J138" s="171"/>
    </row>
    <row r="139" customFormat="false" ht="12.75" hidden="false" customHeight="true" outlineLevel="0" collapsed="false">
      <c r="A139" s="235"/>
      <c r="B139" s="235"/>
      <c r="I139" s="171"/>
      <c r="J139" s="171"/>
    </row>
    <row r="140" customFormat="false" ht="12.75" hidden="false" customHeight="true" outlineLevel="0" collapsed="false">
      <c r="A140" s="235"/>
      <c r="B140" s="235"/>
      <c r="I140" s="171"/>
      <c r="J140" s="171"/>
    </row>
    <row r="141" customFormat="false" ht="12.75" hidden="false" customHeight="true" outlineLevel="0" collapsed="false">
      <c r="A141" s="235"/>
      <c r="B141" s="235"/>
      <c r="I141" s="171"/>
      <c r="J141" s="171"/>
    </row>
    <row r="142" customFormat="false" ht="12.75" hidden="false" customHeight="true" outlineLevel="0" collapsed="false">
      <c r="A142" s="235"/>
      <c r="B142" s="235"/>
      <c r="I142" s="171"/>
      <c r="J142" s="171"/>
    </row>
    <row r="143" customFormat="false" ht="12.75" hidden="false" customHeight="true" outlineLevel="0" collapsed="false">
      <c r="A143" s="235"/>
      <c r="B143" s="235"/>
      <c r="I143" s="171"/>
      <c r="J143" s="171"/>
    </row>
    <row r="144" customFormat="false" ht="12.75" hidden="false" customHeight="true" outlineLevel="0" collapsed="false">
      <c r="A144" s="235"/>
      <c r="B144" s="235"/>
      <c r="I144" s="171"/>
      <c r="J144" s="171"/>
    </row>
    <row r="145" customFormat="false" ht="12.75" hidden="false" customHeight="true" outlineLevel="0" collapsed="false">
      <c r="A145" s="235"/>
      <c r="B145" s="235"/>
      <c r="I145" s="171"/>
      <c r="J145" s="171"/>
    </row>
    <row r="146" customFormat="false" ht="12.75" hidden="false" customHeight="true" outlineLevel="0" collapsed="false">
      <c r="A146" s="235"/>
      <c r="B146" s="235"/>
      <c r="I146" s="171"/>
      <c r="J146" s="171"/>
    </row>
    <row r="147" customFormat="false" ht="12.75" hidden="false" customHeight="true" outlineLevel="0" collapsed="false">
      <c r="A147" s="235"/>
      <c r="B147" s="235"/>
      <c r="I147" s="171"/>
      <c r="J147" s="171"/>
    </row>
    <row r="148" customFormat="false" ht="12.75" hidden="false" customHeight="true" outlineLevel="0" collapsed="false">
      <c r="A148" s="235"/>
      <c r="B148" s="235"/>
      <c r="I148" s="171"/>
      <c r="J148" s="171"/>
    </row>
    <row r="149" customFormat="false" ht="12.75" hidden="false" customHeight="true" outlineLevel="0" collapsed="false">
      <c r="A149" s="235"/>
      <c r="B149" s="235"/>
      <c r="I149" s="171"/>
      <c r="J149" s="171"/>
    </row>
    <row r="150" customFormat="false" ht="12.75" hidden="false" customHeight="true" outlineLevel="0" collapsed="false">
      <c r="A150" s="235"/>
      <c r="B150" s="235"/>
      <c r="I150" s="171"/>
      <c r="J150" s="171"/>
    </row>
    <row r="151" customFormat="false" ht="12.75" hidden="false" customHeight="true" outlineLevel="0" collapsed="false">
      <c r="A151" s="235"/>
      <c r="B151" s="235"/>
      <c r="I151" s="171"/>
      <c r="J151" s="171"/>
    </row>
    <row r="152" customFormat="false" ht="12.75" hidden="false" customHeight="true" outlineLevel="0" collapsed="false">
      <c r="A152" s="235"/>
      <c r="B152" s="235"/>
      <c r="I152" s="171"/>
      <c r="J152" s="171"/>
    </row>
    <row r="153" customFormat="false" ht="12.75" hidden="false" customHeight="true" outlineLevel="0" collapsed="false">
      <c r="A153" s="235"/>
      <c r="B153" s="235"/>
      <c r="I153" s="171"/>
      <c r="J153" s="171"/>
    </row>
    <row r="154" customFormat="false" ht="12.75" hidden="false" customHeight="true" outlineLevel="0" collapsed="false">
      <c r="A154" s="235"/>
      <c r="B154" s="235"/>
      <c r="I154" s="171"/>
      <c r="J154" s="171"/>
    </row>
    <row r="155" customFormat="false" ht="12.75" hidden="false" customHeight="true" outlineLevel="0" collapsed="false">
      <c r="A155" s="235"/>
      <c r="B155" s="235"/>
      <c r="I155" s="171"/>
      <c r="J155" s="171"/>
    </row>
    <row r="156" customFormat="false" ht="12.75" hidden="false" customHeight="true" outlineLevel="0" collapsed="false">
      <c r="A156" s="235"/>
      <c r="B156" s="235"/>
      <c r="I156" s="171"/>
      <c r="J156" s="171"/>
    </row>
    <row r="157" customFormat="false" ht="12.75" hidden="false" customHeight="true" outlineLevel="0" collapsed="false">
      <c r="A157" s="235"/>
      <c r="B157" s="235"/>
      <c r="I157" s="171"/>
      <c r="J157" s="171"/>
    </row>
    <row r="158" customFormat="false" ht="12.75" hidden="false" customHeight="true" outlineLevel="0" collapsed="false">
      <c r="A158" s="235"/>
      <c r="B158" s="235"/>
      <c r="I158" s="171"/>
      <c r="J158" s="171"/>
    </row>
    <row r="159" customFormat="false" ht="12.75" hidden="false" customHeight="true" outlineLevel="0" collapsed="false">
      <c r="A159" s="235"/>
      <c r="B159" s="235"/>
      <c r="I159" s="171"/>
      <c r="J159" s="171"/>
    </row>
    <row r="160" customFormat="false" ht="12.75" hidden="false" customHeight="true" outlineLevel="0" collapsed="false">
      <c r="A160" s="235"/>
      <c r="B160" s="235"/>
      <c r="I160" s="171"/>
      <c r="J160" s="171"/>
    </row>
    <row r="161" customFormat="false" ht="12.75" hidden="false" customHeight="true" outlineLevel="0" collapsed="false">
      <c r="A161" s="235"/>
      <c r="B161" s="235"/>
      <c r="I161" s="171"/>
      <c r="J161" s="171"/>
    </row>
    <row r="162" customFormat="false" ht="12.75" hidden="false" customHeight="true" outlineLevel="0" collapsed="false">
      <c r="A162" s="235"/>
      <c r="B162" s="235"/>
      <c r="I162" s="171"/>
      <c r="J162" s="171"/>
    </row>
    <row r="163" customFormat="false" ht="12.75" hidden="false" customHeight="true" outlineLevel="0" collapsed="false">
      <c r="A163" s="235"/>
      <c r="B163" s="235"/>
      <c r="I163" s="171"/>
      <c r="J163" s="171"/>
    </row>
    <row r="164" customFormat="false" ht="12.75" hidden="false" customHeight="true" outlineLevel="0" collapsed="false">
      <c r="A164" s="235"/>
      <c r="B164" s="235"/>
      <c r="I164" s="171"/>
      <c r="J164" s="171"/>
    </row>
    <row r="165" customFormat="false" ht="12.75" hidden="false" customHeight="true" outlineLevel="0" collapsed="false">
      <c r="A165" s="235"/>
      <c r="B165" s="235"/>
      <c r="I165" s="171"/>
      <c r="J165" s="171"/>
    </row>
    <row r="166" customFormat="false" ht="12.75" hidden="false" customHeight="true" outlineLevel="0" collapsed="false">
      <c r="A166" s="235"/>
      <c r="B166" s="235"/>
      <c r="I166" s="171"/>
      <c r="J166" s="171"/>
    </row>
    <row r="167" customFormat="false" ht="12.75" hidden="false" customHeight="true" outlineLevel="0" collapsed="false">
      <c r="A167" s="235"/>
      <c r="B167" s="235"/>
      <c r="I167" s="171"/>
      <c r="J167" s="171"/>
    </row>
    <row r="168" customFormat="false" ht="12.75" hidden="false" customHeight="true" outlineLevel="0" collapsed="false">
      <c r="A168" s="235"/>
      <c r="B168" s="235"/>
      <c r="I168" s="171"/>
      <c r="J168" s="171"/>
    </row>
    <row r="169" customFormat="false" ht="12.75" hidden="false" customHeight="true" outlineLevel="0" collapsed="false">
      <c r="A169" s="235"/>
      <c r="B169" s="235"/>
      <c r="I169" s="171"/>
      <c r="J169" s="171"/>
    </row>
    <row r="170" customFormat="false" ht="12.75" hidden="false" customHeight="true" outlineLevel="0" collapsed="false">
      <c r="A170" s="235"/>
      <c r="B170" s="235"/>
      <c r="I170" s="171"/>
      <c r="J170" s="171"/>
    </row>
    <row r="171" customFormat="false" ht="12.75" hidden="false" customHeight="true" outlineLevel="0" collapsed="false">
      <c r="A171" s="235"/>
      <c r="B171" s="235"/>
      <c r="I171" s="171"/>
      <c r="J171" s="171"/>
    </row>
    <row r="172" customFormat="false" ht="12.75" hidden="false" customHeight="true" outlineLevel="0" collapsed="false">
      <c r="A172" s="235"/>
      <c r="B172" s="235"/>
      <c r="I172" s="171"/>
      <c r="J172" s="171"/>
    </row>
    <row r="173" customFormat="false" ht="12.75" hidden="false" customHeight="true" outlineLevel="0" collapsed="false">
      <c r="A173" s="235"/>
      <c r="B173" s="235"/>
      <c r="I173" s="171"/>
      <c r="J173" s="171"/>
    </row>
    <row r="174" customFormat="false" ht="12.75" hidden="false" customHeight="true" outlineLevel="0" collapsed="false">
      <c r="A174" s="235"/>
      <c r="B174" s="235"/>
      <c r="I174" s="171"/>
      <c r="J174" s="171"/>
    </row>
    <row r="175" customFormat="false" ht="12.75" hidden="false" customHeight="true" outlineLevel="0" collapsed="false">
      <c r="A175" s="235"/>
      <c r="B175" s="235"/>
      <c r="I175" s="171"/>
      <c r="J175" s="171"/>
    </row>
    <row r="176" customFormat="false" ht="12.75" hidden="false" customHeight="true" outlineLevel="0" collapsed="false">
      <c r="A176" s="235"/>
      <c r="B176" s="235"/>
      <c r="I176" s="171"/>
      <c r="J176" s="171"/>
    </row>
    <row r="177" customFormat="false" ht="12.75" hidden="false" customHeight="true" outlineLevel="0" collapsed="false">
      <c r="A177" s="235"/>
      <c r="B177" s="235"/>
      <c r="I177" s="171"/>
      <c r="J177" s="171"/>
    </row>
    <row r="178" customFormat="false" ht="12.75" hidden="false" customHeight="true" outlineLevel="0" collapsed="false">
      <c r="A178" s="235"/>
      <c r="B178" s="235"/>
      <c r="I178" s="171"/>
      <c r="J178" s="171"/>
    </row>
    <row r="179" customFormat="false" ht="12.75" hidden="false" customHeight="true" outlineLevel="0" collapsed="false">
      <c r="A179" s="235"/>
      <c r="B179" s="235"/>
      <c r="I179" s="171"/>
      <c r="J179" s="171"/>
    </row>
    <row r="180" customFormat="false" ht="12.75" hidden="false" customHeight="true" outlineLevel="0" collapsed="false">
      <c r="A180" s="235"/>
      <c r="B180" s="235"/>
      <c r="I180" s="171"/>
      <c r="J180" s="171"/>
    </row>
    <row r="181" customFormat="false" ht="12.75" hidden="false" customHeight="true" outlineLevel="0" collapsed="false">
      <c r="A181" s="235"/>
      <c r="B181" s="235"/>
      <c r="I181" s="171"/>
      <c r="J181" s="171"/>
    </row>
    <row r="182" customFormat="false" ht="12.75" hidden="false" customHeight="true" outlineLevel="0" collapsed="false">
      <c r="A182" s="235"/>
      <c r="B182" s="235"/>
      <c r="I182" s="171"/>
      <c r="J182" s="171"/>
    </row>
    <row r="183" customFormat="false" ht="12.75" hidden="false" customHeight="true" outlineLevel="0" collapsed="false">
      <c r="A183" s="235"/>
      <c r="B183" s="235"/>
      <c r="I183" s="171"/>
      <c r="J183" s="171"/>
    </row>
    <row r="184" customFormat="false" ht="12.75" hidden="false" customHeight="true" outlineLevel="0" collapsed="false">
      <c r="A184" s="235"/>
      <c r="B184" s="235"/>
      <c r="I184" s="171"/>
      <c r="J184" s="171"/>
    </row>
    <row r="185" customFormat="false" ht="12.75" hidden="false" customHeight="true" outlineLevel="0" collapsed="false">
      <c r="A185" s="235"/>
      <c r="B185" s="235"/>
      <c r="I185" s="171"/>
      <c r="J185" s="171"/>
    </row>
    <row r="186" customFormat="false" ht="12.75" hidden="false" customHeight="true" outlineLevel="0" collapsed="false">
      <c r="A186" s="235"/>
      <c r="B186" s="235"/>
      <c r="I186" s="171"/>
      <c r="J186" s="171"/>
    </row>
    <row r="187" customFormat="false" ht="12.75" hidden="false" customHeight="true" outlineLevel="0" collapsed="false">
      <c r="A187" s="235"/>
      <c r="B187" s="235"/>
      <c r="I187" s="171"/>
      <c r="J187" s="171"/>
    </row>
    <row r="188" customFormat="false" ht="12.75" hidden="false" customHeight="true" outlineLevel="0" collapsed="false">
      <c r="A188" s="235"/>
      <c r="B188" s="235"/>
      <c r="I188" s="171"/>
      <c r="J188" s="171"/>
    </row>
    <row r="189" customFormat="false" ht="12.75" hidden="false" customHeight="true" outlineLevel="0" collapsed="false">
      <c r="A189" s="235"/>
      <c r="B189" s="235"/>
      <c r="I189" s="171"/>
      <c r="J189" s="171"/>
    </row>
    <row r="190" customFormat="false" ht="12.75" hidden="false" customHeight="true" outlineLevel="0" collapsed="false">
      <c r="A190" s="235"/>
      <c r="B190" s="235"/>
      <c r="I190" s="171"/>
      <c r="J190" s="171"/>
    </row>
    <row r="191" customFormat="false" ht="12.75" hidden="false" customHeight="true" outlineLevel="0" collapsed="false">
      <c r="A191" s="235"/>
      <c r="B191" s="235"/>
      <c r="I191" s="171"/>
      <c r="J191" s="171"/>
    </row>
    <row r="192" customFormat="false" ht="12.75" hidden="false" customHeight="true" outlineLevel="0" collapsed="false">
      <c r="A192" s="235"/>
      <c r="B192" s="235"/>
      <c r="I192" s="171"/>
      <c r="J192" s="171"/>
    </row>
    <row r="193" customFormat="false" ht="12.75" hidden="false" customHeight="true" outlineLevel="0" collapsed="false">
      <c r="A193" s="235"/>
      <c r="B193" s="235"/>
      <c r="I193" s="171"/>
      <c r="J193" s="171"/>
    </row>
    <row r="194" customFormat="false" ht="12.75" hidden="false" customHeight="true" outlineLevel="0" collapsed="false">
      <c r="A194" s="235"/>
      <c r="B194" s="235"/>
      <c r="I194" s="171"/>
      <c r="J194" s="171"/>
    </row>
    <row r="195" customFormat="false" ht="12.75" hidden="false" customHeight="true" outlineLevel="0" collapsed="false">
      <c r="A195" s="235"/>
      <c r="B195" s="235"/>
      <c r="I195" s="171"/>
      <c r="J195" s="171"/>
    </row>
    <row r="196" customFormat="false" ht="12.75" hidden="false" customHeight="true" outlineLevel="0" collapsed="false">
      <c r="A196" s="235"/>
      <c r="B196" s="235"/>
      <c r="I196" s="171"/>
      <c r="J196" s="171"/>
    </row>
    <row r="197" customFormat="false" ht="12.75" hidden="false" customHeight="true" outlineLevel="0" collapsed="false">
      <c r="A197" s="235"/>
      <c r="B197" s="235"/>
      <c r="I197" s="171"/>
      <c r="J197" s="171"/>
    </row>
    <row r="198" customFormat="false" ht="12.75" hidden="false" customHeight="true" outlineLevel="0" collapsed="false">
      <c r="A198" s="235"/>
      <c r="B198" s="235"/>
      <c r="I198" s="171"/>
      <c r="J198" s="171"/>
    </row>
    <row r="199" customFormat="false" ht="12.75" hidden="false" customHeight="true" outlineLevel="0" collapsed="false">
      <c r="A199" s="235"/>
      <c r="B199" s="235"/>
      <c r="I199" s="171"/>
      <c r="J199" s="171"/>
    </row>
    <row r="200" customFormat="false" ht="12.75" hidden="false" customHeight="true" outlineLevel="0" collapsed="false">
      <c r="A200" s="235"/>
      <c r="B200" s="235"/>
      <c r="I200" s="171"/>
      <c r="J200" s="171"/>
    </row>
    <row r="201" customFormat="false" ht="12.75" hidden="false" customHeight="true" outlineLevel="0" collapsed="false">
      <c r="A201" s="235"/>
      <c r="B201" s="235"/>
      <c r="I201" s="171"/>
      <c r="J201" s="171"/>
    </row>
    <row r="202" customFormat="false" ht="12.75" hidden="false" customHeight="true" outlineLevel="0" collapsed="false">
      <c r="A202" s="235"/>
      <c r="B202" s="235"/>
      <c r="I202" s="171"/>
      <c r="J202" s="171"/>
    </row>
    <row r="203" customFormat="false" ht="12.75" hidden="false" customHeight="true" outlineLevel="0" collapsed="false">
      <c r="A203" s="235"/>
      <c r="B203" s="235"/>
      <c r="I203" s="171"/>
      <c r="J203" s="171"/>
    </row>
    <row r="204" customFormat="false" ht="12.75" hidden="false" customHeight="true" outlineLevel="0" collapsed="false">
      <c r="A204" s="235"/>
      <c r="B204" s="235"/>
      <c r="I204" s="171"/>
      <c r="J204" s="171"/>
    </row>
    <row r="205" customFormat="false" ht="12.75" hidden="false" customHeight="true" outlineLevel="0" collapsed="false">
      <c r="A205" s="235"/>
      <c r="B205" s="235"/>
      <c r="I205" s="171"/>
      <c r="J205" s="171"/>
    </row>
    <row r="206" customFormat="false" ht="12.75" hidden="false" customHeight="true" outlineLevel="0" collapsed="false">
      <c r="A206" s="235"/>
      <c r="B206" s="235"/>
      <c r="I206" s="171"/>
      <c r="J206" s="171"/>
    </row>
    <row r="207" customFormat="false" ht="12.75" hidden="false" customHeight="true" outlineLevel="0" collapsed="false">
      <c r="A207" s="235"/>
      <c r="B207" s="235"/>
      <c r="I207" s="171"/>
      <c r="J207" s="171"/>
    </row>
    <row r="208" customFormat="false" ht="12.75" hidden="false" customHeight="true" outlineLevel="0" collapsed="false">
      <c r="A208" s="235"/>
      <c r="B208" s="235"/>
      <c r="I208" s="171"/>
      <c r="J208" s="171"/>
    </row>
    <row r="209" customFormat="false" ht="12.75" hidden="false" customHeight="true" outlineLevel="0" collapsed="false">
      <c r="A209" s="235"/>
      <c r="B209" s="235"/>
      <c r="I209" s="171"/>
      <c r="J209" s="171"/>
    </row>
    <row r="210" customFormat="false" ht="12.75" hidden="false" customHeight="true" outlineLevel="0" collapsed="false">
      <c r="A210" s="235"/>
      <c r="B210" s="235"/>
      <c r="I210" s="171"/>
      <c r="J210" s="171"/>
    </row>
    <row r="211" customFormat="false" ht="12.75" hidden="false" customHeight="true" outlineLevel="0" collapsed="false">
      <c r="A211" s="235"/>
      <c r="B211" s="235"/>
      <c r="I211" s="171"/>
      <c r="J211" s="171"/>
    </row>
    <row r="212" customFormat="false" ht="12.75" hidden="false" customHeight="true" outlineLevel="0" collapsed="false">
      <c r="A212" s="235"/>
      <c r="B212" s="235"/>
      <c r="I212" s="171"/>
      <c r="J212" s="171"/>
    </row>
    <row r="213" customFormat="false" ht="12.75" hidden="false" customHeight="true" outlineLevel="0" collapsed="false">
      <c r="A213" s="235"/>
      <c r="B213" s="235"/>
      <c r="I213" s="171"/>
      <c r="J213" s="171"/>
    </row>
    <row r="214" customFormat="false" ht="12.75" hidden="false" customHeight="true" outlineLevel="0" collapsed="false">
      <c r="A214" s="235"/>
      <c r="B214" s="235"/>
      <c r="I214" s="171"/>
      <c r="J214" s="171"/>
    </row>
    <row r="215" customFormat="false" ht="12.75" hidden="false" customHeight="true" outlineLevel="0" collapsed="false">
      <c r="A215" s="235"/>
      <c r="B215" s="235"/>
      <c r="I215" s="171"/>
      <c r="J215" s="171"/>
    </row>
    <row r="216" customFormat="false" ht="12.75" hidden="false" customHeight="true" outlineLevel="0" collapsed="false">
      <c r="A216" s="235"/>
      <c r="B216" s="235"/>
      <c r="I216" s="171"/>
      <c r="J216" s="171"/>
    </row>
    <row r="217" customFormat="false" ht="12.75" hidden="false" customHeight="true" outlineLevel="0" collapsed="false">
      <c r="A217" s="235"/>
      <c r="B217" s="235"/>
      <c r="I217" s="171"/>
      <c r="J217" s="171"/>
    </row>
    <row r="218" customFormat="false" ht="12.75" hidden="false" customHeight="true" outlineLevel="0" collapsed="false">
      <c r="A218" s="235"/>
      <c r="B218" s="235"/>
      <c r="I218" s="171"/>
      <c r="J218" s="171"/>
    </row>
    <row r="219" customFormat="false" ht="12.75" hidden="false" customHeight="true" outlineLevel="0" collapsed="false">
      <c r="A219" s="235"/>
      <c r="B219" s="235"/>
      <c r="I219" s="171"/>
      <c r="J219" s="171"/>
    </row>
    <row r="220" customFormat="false" ht="12.75" hidden="false" customHeight="true" outlineLevel="0" collapsed="false">
      <c r="A220" s="235"/>
      <c r="B220" s="235"/>
      <c r="I220" s="171"/>
      <c r="J220" s="171"/>
    </row>
    <row r="221" customFormat="false" ht="12.75" hidden="false" customHeight="true" outlineLevel="0" collapsed="false">
      <c r="A221" s="235"/>
      <c r="B221" s="235"/>
      <c r="I221" s="171"/>
      <c r="J221" s="171"/>
    </row>
    <row r="222" customFormat="false" ht="15.75" hidden="false" customHeight="true" outlineLevel="0" collapsed="false"/>
    <row r="223" customFormat="false" ht="15.75" hidden="false" customHeight="true" outlineLevel="0" collapsed="false"/>
    <row r="224" customFormat="false" ht="15.75" hidden="false" customHeight="true" outlineLevel="0" collapsed="false"/>
    <row r="225" customFormat="false" ht="15.75" hidden="false" customHeight="true" outlineLevel="0" collapsed="false"/>
    <row r="226" customFormat="false" ht="15.75" hidden="false" customHeight="true" outlineLevel="0" collapsed="false"/>
    <row r="227" customFormat="false" ht="15.75" hidden="false" customHeight="true" outlineLevel="0" collapsed="false"/>
    <row r="228" customFormat="false" ht="15.75" hidden="false" customHeight="true" outlineLevel="0" collapsed="false"/>
    <row r="229" customFormat="false" ht="15.75" hidden="false" customHeight="true" outlineLevel="0" collapsed="false"/>
    <row r="230" customFormat="false" ht="15.75" hidden="false" customHeight="true" outlineLevel="0" collapsed="false"/>
    <row r="231" customFormat="false" ht="15.75" hidden="false" customHeight="true" outlineLevel="0" collapsed="false"/>
    <row r="232" customFormat="false" ht="15.75" hidden="false" customHeight="true" outlineLevel="0" collapsed="false"/>
    <row r="233" customFormat="false" ht="15.75" hidden="false" customHeight="true" outlineLevel="0" collapsed="false"/>
    <row r="234" customFormat="false" ht="15.75" hidden="false" customHeight="true" outlineLevel="0" collapsed="false"/>
    <row r="235" customFormat="false" ht="15.75" hidden="false" customHeight="true" outlineLevel="0" collapsed="false"/>
    <row r="236" customFormat="false" ht="15.75" hidden="false" customHeight="true" outlineLevel="0" collapsed="false"/>
    <row r="237" customFormat="false" ht="15.75" hidden="false" customHeight="true" outlineLevel="0" collapsed="false"/>
    <row r="238" customFormat="false" ht="15.75" hidden="false" customHeight="true" outlineLevel="0" collapsed="false"/>
    <row r="239" customFormat="false" ht="15.75" hidden="false" customHeight="true" outlineLevel="0" collapsed="false"/>
    <row r="240" customFormat="false" ht="15.75" hidden="false" customHeight="true" outlineLevel="0" collapsed="false"/>
    <row r="241" customFormat="false" ht="15.75" hidden="false" customHeight="true" outlineLevel="0" collapsed="false"/>
    <row r="242" customFormat="false" ht="15.75" hidden="false" customHeight="true" outlineLevel="0" collapsed="false"/>
    <row r="243" customFormat="false" ht="15.75" hidden="false" customHeight="true" outlineLevel="0" collapsed="false"/>
    <row r="244" customFormat="false" ht="15.75" hidden="false" customHeight="true" outlineLevel="0" collapsed="false"/>
    <row r="245" customFormat="false" ht="15.75" hidden="false" customHeight="true" outlineLevel="0" collapsed="false"/>
    <row r="246" customFormat="false" ht="15.75" hidden="false" customHeight="true" outlineLevel="0" collapsed="false"/>
    <row r="247" customFormat="false" ht="15.75" hidden="false" customHeight="true" outlineLevel="0" collapsed="false"/>
    <row r="248" customFormat="false" ht="15.75" hidden="false" customHeight="true" outlineLevel="0" collapsed="false"/>
    <row r="249" customFormat="false" ht="15.75" hidden="false" customHeight="true" outlineLevel="0" collapsed="false"/>
    <row r="250" customFormat="false" ht="15.75" hidden="false" customHeight="true" outlineLevel="0" collapsed="false"/>
    <row r="251" customFormat="false" ht="15.75" hidden="false" customHeight="true" outlineLevel="0" collapsed="false"/>
    <row r="252" customFormat="false" ht="15.75" hidden="false" customHeight="true" outlineLevel="0" collapsed="false"/>
    <row r="253" customFormat="false" ht="15.75" hidden="false" customHeight="true" outlineLevel="0" collapsed="false"/>
    <row r="254" customFormat="false" ht="15.75" hidden="false" customHeight="true" outlineLevel="0" collapsed="false"/>
    <row r="255" customFormat="false" ht="15.75" hidden="false" customHeight="true" outlineLevel="0" collapsed="false"/>
    <row r="256" customFormat="false" ht="15.75" hidden="false" customHeight="true" outlineLevel="0" collapsed="false"/>
    <row r="257" customFormat="false" ht="15.75" hidden="false" customHeight="true" outlineLevel="0" collapsed="false"/>
    <row r="258" customFormat="false" ht="15.75" hidden="false" customHeight="true" outlineLevel="0" collapsed="false"/>
    <row r="259" customFormat="false" ht="15.75" hidden="false" customHeight="true" outlineLevel="0" collapsed="false"/>
    <row r="260" customFormat="false" ht="15.75" hidden="false" customHeight="true" outlineLevel="0" collapsed="false"/>
    <row r="261" customFormat="false" ht="15.75" hidden="false" customHeight="true" outlineLevel="0" collapsed="false"/>
    <row r="262" customFormat="false" ht="15.75" hidden="false" customHeight="true" outlineLevel="0" collapsed="false"/>
    <row r="263" customFormat="false" ht="15.75" hidden="false" customHeight="true" outlineLevel="0" collapsed="false"/>
    <row r="264" customFormat="false" ht="15.75" hidden="false" customHeight="true" outlineLevel="0" collapsed="false"/>
    <row r="265" customFormat="false" ht="15.75" hidden="false" customHeight="true" outlineLevel="0" collapsed="false"/>
    <row r="266" customFormat="false" ht="15.75" hidden="false" customHeight="true" outlineLevel="0" collapsed="false"/>
    <row r="267" customFormat="false" ht="15.75" hidden="false" customHeight="true" outlineLevel="0" collapsed="false"/>
    <row r="268" customFormat="false" ht="15.75" hidden="false" customHeight="true" outlineLevel="0" collapsed="false"/>
    <row r="269" customFormat="false" ht="15.75" hidden="false" customHeight="true" outlineLevel="0" collapsed="false"/>
    <row r="270" customFormat="false" ht="15.75" hidden="false" customHeight="true" outlineLevel="0" collapsed="false"/>
    <row r="271" customFormat="false" ht="15.75" hidden="false" customHeight="true" outlineLevel="0" collapsed="false"/>
    <row r="272" customFormat="false" ht="15.75" hidden="false" customHeight="true" outlineLevel="0" collapsed="false"/>
    <row r="273" customFormat="false" ht="15.75" hidden="false" customHeight="true" outlineLevel="0" collapsed="false"/>
    <row r="274" customFormat="false" ht="15.75" hidden="false" customHeight="true" outlineLevel="0" collapsed="false"/>
    <row r="275" customFormat="false" ht="15.75" hidden="false" customHeight="true" outlineLevel="0" collapsed="false"/>
    <row r="276" customFormat="false" ht="15.75" hidden="false" customHeight="true" outlineLevel="0" collapsed="false"/>
    <row r="277" customFormat="false" ht="15.75" hidden="false" customHeight="true" outlineLevel="0" collapsed="false"/>
    <row r="278" customFormat="false" ht="15.75" hidden="false" customHeight="true" outlineLevel="0" collapsed="false"/>
    <row r="279" customFormat="false" ht="15.75" hidden="false" customHeight="true" outlineLevel="0" collapsed="false"/>
    <row r="280" customFormat="false" ht="15.75" hidden="false" customHeight="true" outlineLevel="0" collapsed="false"/>
    <row r="281" customFormat="false" ht="15.75" hidden="false" customHeight="true" outlineLevel="0" collapsed="false"/>
    <row r="282" customFormat="false" ht="15.75" hidden="false" customHeight="true" outlineLevel="0" collapsed="false"/>
    <row r="283" customFormat="false" ht="15.75" hidden="false" customHeight="true" outlineLevel="0" collapsed="false"/>
    <row r="284" customFormat="false" ht="15.75" hidden="false" customHeight="true" outlineLevel="0" collapsed="false"/>
    <row r="285" customFormat="false" ht="15.75" hidden="false" customHeight="true" outlineLevel="0" collapsed="false"/>
    <row r="286" customFormat="false" ht="15.75" hidden="false" customHeight="true" outlineLevel="0" collapsed="false"/>
    <row r="287" customFormat="false" ht="15.75" hidden="false" customHeight="true" outlineLevel="0" collapsed="false"/>
    <row r="288" customFormat="false" ht="15.75" hidden="false" customHeight="true" outlineLevel="0" collapsed="false"/>
    <row r="289" customFormat="false" ht="15.75" hidden="false" customHeight="true" outlineLevel="0" collapsed="false"/>
    <row r="290" customFormat="false" ht="15.75" hidden="false" customHeight="true" outlineLevel="0" collapsed="false"/>
    <row r="291" customFormat="false" ht="15.75" hidden="false" customHeight="true" outlineLevel="0" collapsed="false"/>
    <row r="292" customFormat="false" ht="15.75" hidden="false" customHeight="true" outlineLevel="0" collapsed="false"/>
    <row r="293" customFormat="false" ht="15.75" hidden="false" customHeight="true" outlineLevel="0" collapsed="false"/>
    <row r="294" customFormat="false" ht="15.75" hidden="false" customHeight="true" outlineLevel="0" collapsed="false"/>
    <row r="295" customFormat="false" ht="15.75" hidden="false" customHeight="true" outlineLevel="0" collapsed="false"/>
    <row r="296" customFormat="false" ht="15.75" hidden="false" customHeight="true" outlineLevel="0" collapsed="false"/>
    <row r="297" customFormat="false" ht="15.75" hidden="false" customHeight="true" outlineLevel="0" collapsed="false"/>
    <row r="298" customFormat="false" ht="15.75" hidden="false" customHeight="true" outlineLevel="0" collapsed="false"/>
    <row r="299" customFormat="false" ht="15.75" hidden="false" customHeight="true" outlineLevel="0" collapsed="false"/>
    <row r="300" customFormat="false" ht="15.75" hidden="false" customHeight="true" outlineLevel="0" collapsed="false"/>
    <row r="301" customFormat="false" ht="15.75" hidden="false" customHeight="true" outlineLevel="0" collapsed="false"/>
    <row r="302" customFormat="false" ht="15.75" hidden="false" customHeight="true" outlineLevel="0" collapsed="false"/>
    <row r="303" customFormat="false" ht="15.75" hidden="false" customHeight="true" outlineLevel="0" collapsed="false"/>
    <row r="304" customFormat="false" ht="15.75" hidden="false" customHeight="true" outlineLevel="0" collapsed="false"/>
    <row r="305" customFormat="false" ht="15.75" hidden="false" customHeight="true" outlineLevel="0" collapsed="false"/>
    <row r="306" customFormat="false" ht="15.75" hidden="false" customHeight="true" outlineLevel="0" collapsed="false"/>
    <row r="307" customFormat="false" ht="15.75" hidden="false" customHeight="true" outlineLevel="0" collapsed="false"/>
    <row r="308" customFormat="false" ht="15.75" hidden="false" customHeight="true" outlineLevel="0" collapsed="false"/>
    <row r="309" customFormat="false" ht="15.75" hidden="false" customHeight="true" outlineLevel="0" collapsed="false"/>
    <row r="310" customFormat="false" ht="15.75" hidden="false" customHeight="true" outlineLevel="0" collapsed="false"/>
    <row r="311" customFormat="false" ht="15.75" hidden="false" customHeight="true" outlineLevel="0" collapsed="false"/>
    <row r="312" customFormat="false" ht="15.75" hidden="false" customHeight="true" outlineLevel="0" collapsed="false"/>
    <row r="313" customFormat="false" ht="15.75" hidden="false" customHeight="true" outlineLevel="0" collapsed="false"/>
    <row r="314" customFormat="false" ht="15.75" hidden="false" customHeight="true" outlineLevel="0" collapsed="false"/>
    <row r="315" customFormat="false" ht="15.75" hidden="false" customHeight="true" outlineLevel="0" collapsed="false"/>
    <row r="316" customFormat="false" ht="15.75" hidden="false" customHeight="true" outlineLevel="0" collapsed="false"/>
    <row r="317" customFormat="false" ht="15.75" hidden="false" customHeight="true" outlineLevel="0" collapsed="false"/>
    <row r="318" customFormat="false" ht="15.75" hidden="false" customHeight="true" outlineLevel="0" collapsed="false"/>
    <row r="319" customFormat="false" ht="15.75" hidden="false" customHeight="true" outlineLevel="0" collapsed="false"/>
    <row r="320" customFormat="false" ht="15.75" hidden="false" customHeight="true" outlineLevel="0" collapsed="false"/>
    <row r="321" customFormat="false" ht="15.75" hidden="false" customHeight="true" outlineLevel="0" collapsed="false"/>
    <row r="322" customFormat="false" ht="15.75" hidden="false" customHeight="true" outlineLevel="0" collapsed="false"/>
    <row r="323" customFormat="false" ht="15.75" hidden="false" customHeight="true" outlineLevel="0" collapsed="false"/>
    <row r="324" customFormat="false" ht="15.75" hidden="false" customHeight="true" outlineLevel="0" collapsed="false"/>
    <row r="325" customFormat="false" ht="15.75" hidden="false" customHeight="true" outlineLevel="0" collapsed="false"/>
    <row r="326" customFormat="false" ht="15.75" hidden="false" customHeight="true" outlineLevel="0" collapsed="false"/>
    <row r="327" customFormat="false" ht="15.75" hidden="false" customHeight="true" outlineLevel="0" collapsed="false"/>
    <row r="328" customFormat="false" ht="15.75" hidden="false" customHeight="true" outlineLevel="0" collapsed="false"/>
    <row r="329" customFormat="false" ht="15.75" hidden="false" customHeight="true" outlineLevel="0" collapsed="false"/>
    <row r="330" customFormat="false" ht="15.75" hidden="false" customHeight="true" outlineLevel="0" collapsed="false"/>
    <row r="331" customFormat="false" ht="15.75" hidden="false" customHeight="true" outlineLevel="0" collapsed="false"/>
    <row r="332" customFormat="false" ht="15.75" hidden="false" customHeight="true" outlineLevel="0" collapsed="false"/>
    <row r="333" customFormat="false" ht="15.75" hidden="false" customHeight="true" outlineLevel="0" collapsed="false"/>
    <row r="334" customFormat="false" ht="15.75" hidden="false" customHeight="true" outlineLevel="0" collapsed="false"/>
    <row r="335" customFormat="false" ht="15.75" hidden="false" customHeight="true" outlineLevel="0" collapsed="false"/>
    <row r="336" customFormat="false" ht="15.75" hidden="false" customHeight="true" outlineLevel="0" collapsed="false"/>
    <row r="337" customFormat="false" ht="15.75" hidden="false" customHeight="true" outlineLevel="0" collapsed="false"/>
    <row r="338" customFormat="false" ht="15.75" hidden="false" customHeight="true" outlineLevel="0" collapsed="false"/>
    <row r="339" customFormat="false" ht="15.75" hidden="false" customHeight="true" outlineLevel="0" collapsed="false"/>
    <row r="340" customFormat="false" ht="15.75" hidden="false" customHeight="true" outlineLevel="0" collapsed="false"/>
    <row r="341" customFormat="false" ht="15.75" hidden="false" customHeight="true" outlineLevel="0" collapsed="false"/>
    <row r="342" customFormat="false" ht="15.75" hidden="false" customHeight="true" outlineLevel="0" collapsed="false"/>
    <row r="343" customFormat="false" ht="15.75" hidden="false" customHeight="true" outlineLevel="0" collapsed="false"/>
    <row r="344" customFormat="false" ht="15.75" hidden="false" customHeight="true" outlineLevel="0" collapsed="false"/>
    <row r="345" customFormat="false" ht="15.75" hidden="false" customHeight="true" outlineLevel="0" collapsed="false"/>
    <row r="346" customFormat="false" ht="15.75" hidden="false" customHeight="true" outlineLevel="0" collapsed="false"/>
    <row r="347" customFormat="false" ht="15.75" hidden="false" customHeight="true" outlineLevel="0" collapsed="false"/>
    <row r="348" customFormat="false" ht="15.75" hidden="false" customHeight="true" outlineLevel="0" collapsed="false"/>
    <row r="349" customFormat="false" ht="15.75" hidden="false" customHeight="true" outlineLevel="0" collapsed="false"/>
    <row r="350" customFormat="false" ht="15.75" hidden="false" customHeight="true" outlineLevel="0" collapsed="false"/>
    <row r="351" customFormat="false" ht="15.75" hidden="false" customHeight="true" outlineLevel="0" collapsed="false"/>
    <row r="352" customFormat="false" ht="15.75" hidden="false" customHeight="true" outlineLevel="0" collapsed="false"/>
    <row r="353" customFormat="false" ht="15.75" hidden="false" customHeight="true" outlineLevel="0" collapsed="false"/>
    <row r="354" customFormat="false" ht="15.75" hidden="false" customHeight="true" outlineLevel="0" collapsed="false"/>
    <row r="355" customFormat="false" ht="15.75" hidden="false" customHeight="true" outlineLevel="0" collapsed="false"/>
    <row r="356" customFormat="false" ht="15.75" hidden="false" customHeight="true" outlineLevel="0" collapsed="false"/>
    <row r="357" customFormat="false" ht="15.75" hidden="false" customHeight="true" outlineLevel="0" collapsed="false"/>
    <row r="358" customFormat="false" ht="15.75" hidden="false" customHeight="true" outlineLevel="0" collapsed="false"/>
    <row r="359" customFormat="false" ht="15.75" hidden="false" customHeight="true" outlineLevel="0" collapsed="false"/>
    <row r="360" customFormat="false" ht="15.75" hidden="false" customHeight="true" outlineLevel="0" collapsed="false"/>
    <row r="361" customFormat="false" ht="15.75" hidden="false" customHeight="true" outlineLevel="0" collapsed="false"/>
    <row r="362" customFormat="false" ht="15.75" hidden="false" customHeight="true" outlineLevel="0" collapsed="false"/>
    <row r="363" customFormat="false" ht="15.75" hidden="false" customHeight="true" outlineLevel="0" collapsed="false"/>
    <row r="364" customFormat="false" ht="15.75" hidden="false" customHeight="true" outlineLevel="0" collapsed="false"/>
    <row r="365" customFormat="false" ht="15.75" hidden="false" customHeight="true" outlineLevel="0" collapsed="false"/>
    <row r="366" customFormat="false" ht="15.75" hidden="false" customHeight="true" outlineLevel="0" collapsed="false"/>
    <row r="367" customFormat="false" ht="15.75" hidden="false" customHeight="true" outlineLevel="0" collapsed="false"/>
    <row r="368" customFormat="false" ht="15.75" hidden="false" customHeight="true" outlineLevel="0" collapsed="false"/>
    <row r="369" customFormat="false" ht="15.75" hidden="false" customHeight="true" outlineLevel="0" collapsed="false"/>
    <row r="370" customFormat="false" ht="15.75" hidden="false" customHeight="true" outlineLevel="0" collapsed="false"/>
    <row r="371" customFormat="false" ht="15.75" hidden="false" customHeight="true" outlineLevel="0" collapsed="false"/>
    <row r="372" customFormat="false" ht="15.75" hidden="false" customHeight="true" outlineLevel="0" collapsed="false"/>
    <row r="373" customFormat="false" ht="15.75" hidden="false" customHeight="true" outlineLevel="0" collapsed="false"/>
    <row r="374" customFormat="false" ht="15.75" hidden="false" customHeight="true" outlineLevel="0" collapsed="false"/>
    <row r="375" customFormat="false" ht="15.75" hidden="false" customHeight="true" outlineLevel="0" collapsed="false"/>
    <row r="376" customFormat="false" ht="15.75" hidden="false" customHeight="true" outlineLevel="0" collapsed="false"/>
    <row r="377" customFormat="false" ht="15.75" hidden="false" customHeight="true" outlineLevel="0" collapsed="false"/>
    <row r="378" customFormat="false" ht="15.75" hidden="false" customHeight="true" outlineLevel="0" collapsed="false"/>
    <row r="379" customFormat="false" ht="15.75" hidden="false" customHeight="true" outlineLevel="0" collapsed="false"/>
    <row r="380" customFormat="false" ht="15.75" hidden="false" customHeight="true" outlineLevel="0" collapsed="false"/>
    <row r="381" customFormat="false" ht="15.75" hidden="false" customHeight="true" outlineLevel="0" collapsed="false"/>
    <row r="382" customFormat="false" ht="15.75" hidden="false" customHeight="true" outlineLevel="0" collapsed="false"/>
    <row r="383" customFormat="false" ht="15.75" hidden="false" customHeight="true" outlineLevel="0" collapsed="false"/>
    <row r="384" customFormat="false" ht="15.75" hidden="false" customHeight="true" outlineLevel="0" collapsed="false"/>
    <row r="385" customFormat="false" ht="15.75" hidden="false" customHeight="true" outlineLevel="0" collapsed="false"/>
    <row r="386" customFormat="false" ht="15.75" hidden="false" customHeight="true" outlineLevel="0" collapsed="false"/>
    <row r="387" customFormat="false" ht="15.75" hidden="false" customHeight="true" outlineLevel="0" collapsed="false"/>
    <row r="388" customFormat="false" ht="15.75" hidden="false" customHeight="true" outlineLevel="0" collapsed="false"/>
    <row r="389" customFormat="false" ht="15.75" hidden="false" customHeight="true" outlineLevel="0" collapsed="false"/>
    <row r="390" customFormat="false" ht="15.75" hidden="false" customHeight="true" outlineLevel="0" collapsed="false"/>
    <row r="391" customFormat="false" ht="15.75" hidden="false" customHeight="true" outlineLevel="0" collapsed="false"/>
    <row r="392" customFormat="false" ht="15.75" hidden="false" customHeight="true" outlineLevel="0" collapsed="false"/>
    <row r="393" customFormat="false" ht="15.75" hidden="false" customHeight="true" outlineLevel="0" collapsed="false"/>
    <row r="394" customFormat="false" ht="15.75" hidden="false" customHeight="true" outlineLevel="0" collapsed="false"/>
    <row r="395" customFormat="false" ht="15.75" hidden="false" customHeight="true" outlineLevel="0" collapsed="false"/>
    <row r="396" customFormat="false" ht="15.75" hidden="false" customHeight="true" outlineLevel="0" collapsed="false"/>
    <row r="397" customFormat="false" ht="15.75" hidden="false" customHeight="true" outlineLevel="0" collapsed="false"/>
    <row r="398" customFormat="false" ht="15.75" hidden="false" customHeight="true" outlineLevel="0" collapsed="false"/>
    <row r="399" customFormat="false" ht="15.75" hidden="false" customHeight="true" outlineLevel="0" collapsed="false"/>
    <row r="400" customFormat="false" ht="15.75" hidden="false" customHeight="true" outlineLevel="0" collapsed="false"/>
    <row r="401" customFormat="false" ht="15.75" hidden="false" customHeight="true" outlineLevel="0" collapsed="false"/>
    <row r="402" customFormat="false" ht="15.75" hidden="false" customHeight="true" outlineLevel="0" collapsed="false"/>
    <row r="403" customFormat="false" ht="15.75" hidden="false" customHeight="true" outlineLevel="0" collapsed="false"/>
    <row r="404" customFormat="false" ht="15.75" hidden="false" customHeight="true" outlineLevel="0" collapsed="false"/>
    <row r="405" customFormat="false" ht="15.75" hidden="false" customHeight="true" outlineLevel="0" collapsed="false"/>
    <row r="406" customFormat="false" ht="15.75" hidden="false" customHeight="true" outlineLevel="0" collapsed="false"/>
    <row r="407" customFormat="false" ht="15.75" hidden="false" customHeight="true" outlineLevel="0" collapsed="false"/>
    <row r="408" customFormat="false" ht="15.75" hidden="false" customHeight="true" outlineLevel="0" collapsed="false"/>
    <row r="409" customFormat="false" ht="15.75" hidden="false" customHeight="true" outlineLevel="0" collapsed="false"/>
    <row r="410" customFormat="false" ht="15.75" hidden="false" customHeight="true" outlineLevel="0" collapsed="false"/>
    <row r="411" customFormat="false" ht="15.75" hidden="false" customHeight="true" outlineLevel="0" collapsed="false"/>
    <row r="412" customFormat="false" ht="15.75" hidden="false" customHeight="true" outlineLevel="0" collapsed="false"/>
    <row r="413" customFormat="false" ht="15.75" hidden="false" customHeight="true" outlineLevel="0" collapsed="false"/>
    <row r="414" customFormat="false" ht="15.75" hidden="false" customHeight="true" outlineLevel="0" collapsed="false"/>
    <row r="415" customFormat="false" ht="15.75" hidden="false" customHeight="true" outlineLevel="0" collapsed="false"/>
    <row r="416" customFormat="false" ht="15.75" hidden="false" customHeight="true" outlineLevel="0" collapsed="false"/>
    <row r="417" customFormat="false" ht="15.75" hidden="false" customHeight="true" outlineLevel="0" collapsed="false"/>
    <row r="418" customFormat="false" ht="15.75" hidden="false" customHeight="true" outlineLevel="0" collapsed="false"/>
    <row r="419" customFormat="false" ht="15.75" hidden="false" customHeight="true" outlineLevel="0" collapsed="false"/>
    <row r="420" customFormat="false" ht="15.75" hidden="false" customHeight="true" outlineLevel="0" collapsed="false"/>
    <row r="421" customFormat="false" ht="15.75" hidden="false" customHeight="true" outlineLevel="0" collapsed="false"/>
    <row r="422" customFormat="false" ht="15.75" hidden="false" customHeight="true" outlineLevel="0" collapsed="false"/>
    <row r="423" customFormat="false" ht="15.75" hidden="false" customHeight="true" outlineLevel="0" collapsed="false"/>
    <row r="424" customFormat="false" ht="15.75" hidden="false" customHeight="true" outlineLevel="0" collapsed="false"/>
    <row r="425" customFormat="false" ht="15.75" hidden="false" customHeight="true" outlineLevel="0" collapsed="false"/>
    <row r="426" customFormat="false" ht="15.75" hidden="false" customHeight="true" outlineLevel="0" collapsed="false"/>
    <row r="427" customFormat="false" ht="15.75" hidden="false" customHeight="true" outlineLevel="0" collapsed="false"/>
    <row r="428" customFormat="false" ht="15.75" hidden="false" customHeight="true" outlineLevel="0" collapsed="false"/>
    <row r="429" customFormat="false" ht="15.75" hidden="false" customHeight="true" outlineLevel="0" collapsed="false"/>
    <row r="430" customFormat="false" ht="15.75" hidden="false" customHeight="true" outlineLevel="0" collapsed="false"/>
    <row r="431" customFormat="false" ht="15.75" hidden="false" customHeight="true" outlineLevel="0" collapsed="false"/>
    <row r="432" customFormat="false" ht="15.75" hidden="false" customHeight="true" outlineLevel="0" collapsed="false"/>
    <row r="433" customFormat="false" ht="15.75" hidden="false" customHeight="true" outlineLevel="0" collapsed="false"/>
    <row r="434" customFormat="false" ht="15.75" hidden="false" customHeight="true" outlineLevel="0" collapsed="false"/>
    <row r="435" customFormat="false" ht="15.75" hidden="false" customHeight="true" outlineLevel="0" collapsed="false"/>
    <row r="436" customFormat="false" ht="15.75" hidden="false" customHeight="true" outlineLevel="0" collapsed="false"/>
    <row r="437" customFormat="false" ht="15.75" hidden="false" customHeight="true" outlineLevel="0" collapsed="false"/>
    <row r="438" customFormat="false" ht="15.75" hidden="false" customHeight="true" outlineLevel="0" collapsed="false"/>
    <row r="439" customFormat="false" ht="15.75" hidden="false" customHeight="true" outlineLevel="0" collapsed="false"/>
    <row r="440" customFormat="false" ht="15.75" hidden="false" customHeight="true" outlineLevel="0" collapsed="false"/>
    <row r="441" customFormat="false" ht="15.75" hidden="false" customHeight="true" outlineLevel="0" collapsed="false"/>
    <row r="442" customFormat="false" ht="15.75" hidden="false" customHeight="true" outlineLevel="0" collapsed="false"/>
    <row r="443" customFormat="false" ht="15.75" hidden="false" customHeight="true" outlineLevel="0" collapsed="false"/>
    <row r="444" customFormat="false" ht="15.75" hidden="false" customHeight="true" outlineLevel="0" collapsed="false"/>
    <row r="445" customFormat="false" ht="15.75" hidden="false" customHeight="true" outlineLevel="0" collapsed="false"/>
    <row r="446" customFormat="false" ht="15.75" hidden="false" customHeight="true" outlineLevel="0" collapsed="false"/>
    <row r="447" customFormat="false" ht="15.75" hidden="false" customHeight="true" outlineLevel="0" collapsed="false"/>
    <row r="448" customFormat="false" ht="15.75" hidden="false" customHeight="true" outlineLevel="0" collapsed="false"/>
    <row r="449" customFormat="false" ht="15.75" hidden="false" customHeight="true" outlineLevel="0" collapsed="false"/>
    <row r="450" customFormat="false" ht="15.75" hidden="false" customHeight="true" outlineLevel="0" collapsed="false"/>
    <row r="451" customFormat="false" ht="15.75" hidden="false" customHeight="true" outlineLevel="0" collapsed="false"/>
    <row r="452" customFormat="false" ht="15.75" hidden="false" customHeight="true" outlineLevel="0" collapsed="false"/>
    <row r="453" customFormat="false" ht="15.75" hidden="false" customHeight="true" outlineLevel="0" collapsed="false"/>
    <row r="454" customFormat="false" ht="15.75" hidden="false" customHeight="true" outlineLevel="0" collapsed="false"/>
    <row r="455" customFormat="false" ht="15.75" hidden="false" customHeight="true" outlineLevel="0" collapsed="false"/>
    <row r="456" customFormat="false" ht="15.75" hidden="false" customHeight="true" outlineLevel="0" collapsed="false"/>
    <row r="457" customFormat="false" ht="15.75" hidden="false" customHeight="true" outlineLevel="0" collapsed="false"/>
    <row r="458" customFormat="false" ht="15.75" hidden="false" customHeight="true" outlineLevel="0" collapsed="false"/>
    <row r="459" customFormat="false" ht="15.75" hidden="false" customHeight="true" outlineLevel="0" collapsed="false"/>
    <row r="460" customFormat="false" ht="15.75" hidden="false" customHeight="true" outlineLevel="0" collapsed="false"/>
    <row r="461" customFormat="false" ht="15.75" hidden="false" customHeight="true" outlineLevel="0" collapsed="false"/>
    <row r="462" customFormat="false" ht="15.75" hidden="false" customHeight="true" outlineLevel="0" collapsed="false"/>
    <row r="463" customFormat="false" ht="15.75" hidden="false" customHeight="true" outlineLevel="0" collapsed="false"/>
    <row r="464" customFormat="false" ht="15.75" hidden="false" customHeight="true" outlineLevel="0" collapsed="false"/>
    <row r="465" customFormat="false" ht="15.75" hidden="false" customHeight="true" outlineLevel="0" collapsed="false"/>
    <row r="466" customFormat="false" ht="15.75" hidden="false" customHeight="true" outlineLevel="0" collapsed="false"/>
    <row r="467" customFormat="false" ht="15.75" hidden="false" customHeight="true" outlineLevel="0" collapsed="false"/>
    <row r="468" customFormat="false" ht="15.75" hidden="false" customHeight="true" outlineLevel="0" collapsed="false"/>
    <row r="469" customFormat="false" ht="15.75" hidden="false" customHeight="true" outlineLevel="0" collapsed="false"/>
    <row r="470" customFormat="false" ht="15.75" hidden="false" customHeight="true" outlineLevel="0" collapsed="false"/>
    <row r="471" customFormat="false" ht="15.75" hidden="false" customHeight="true" outlineLevel="0" collapsed="false"/>
    <row r="472" customFormat="false" ht="15.75" hidden="false" customHeight="true" outlineLevel="0" collapsed="false"/>
    <row r="473" customFormat="false" ht="15.75" hidden="false" customHeight="true" outlineLevel="0" collapsed="false"/>
    <row r="474" customFormat="false" ht="15.75" hidden="false" customHeight="true" outlineLevel="0" collapsed="false"/>
    <row r="475" customFormat="false" ht="15.75" hidden="false" customHeight="true" outlineLevel="0" collapsed="false"/>
    <row r="476" customFormat="false" ht="15.75" hidden="false" customHeight="true" outlineLevel="0" collapsed="false"/>
    <row r="477" customFormat="false" ht="15.75" hidden="false" customHeight="true" outlineLevel="0" collapsed="false"/>
    <row r="478" customFormat="false" ht="15.75" hidden="false" customHeight="true" outlineLevel="0" collapsed="false"/>
    <row r="479" customFormat="false" ht="15.75" hidden="false" customHeight="true" outlineLevel="0" collapsed="false"/>
    <row r="480" customFormat="false" ht="15.75" hidden="false" customHeight="true" outlineLevel="0" collapsed="false"/>
    <row r="481" customFormat="false" ht="15.75" hidden="false" customHeight="true" outlineLevel="0" collapsed="false"/>
    <row r="482" customFormat="false" ht="15.75" hidden="false" customHeight="true" outlineLevel="0" collapsed="false"/>
    <row r="483" customFormat="false" ht="15.75" hidden="false" customHeight="true" outlineLevel="0" collapsed="false"/>
    <row r="484" customFormat="false" ht="15.75" hidden="false" customHeight="true" outlineLevel="0" collapsed="false"/>
    <row r="485" customFormat="false" ht="15.75" hidden="false" customHeight="true" outlineLevel="0" collapsed="false"/>
    <row r="486" customFormat="false" ht="15.75" hidden="false" customHeight="true" outlineLevel="0" collapsed="false"/>
    <row r="487" customFormat="false" ht="15.75" hidden="false" customHeight="true" outlineLevel="0" collapsed="false"/>
    <row r="488" customFormat="false" ht="15.75" hidden="false" customHeight="true" outlineLevel="0" collapsed="false"/>
    <row r="489" customFormat="false" ht="15.75" hidden="false" customHeight="true" outlineLevel="0" collapsed="false"/>
    <row r="490" customFormat="false" ht="15.75" hidden="false" customHeight="true" outlineLevel="0" collapsed="false"/>
    <row r="491" customFormat="false" ht="15.75" hidden="false" customHeight="true" outlineLevel="0" collapsed="false"/>
    <row r="492" customFormat="false" ht="15.75" hidden="false" customHeight="true" outlineLevel="0" collapsed="false"/>
    <row r="493" customFormat="false" ht="15.75" hidden="false" customHeight="true" outlineLevel="0" collapsed="false"/>
    <row r="494" customFormat="false" ht="15.75" hidden="false" customHeight="true" outlineLevel="0" collapsed="false"/>
    <row r="495" customFormat="false" ht="15.75" hidden="false" customHeight="true" outlineLevel="0" collapsed="false"/>
    <row r="496" customFormat="false" ht="15.75" hidden="false" customHeight="true" outlineLevel="0" collapsed="false"/>
    <row r="497" customFormat="false" ht="15.75" hidden="false" customHeight="true" outlineLevel="0" collapsed="false"/>
    <row r="498" customFormat="false" ht="15.75" hidden="false" customHeight="true" outlineLevel="0" collapsed="false"/>
    <row r="499" customFormat="false" ht="15.75" hidden="false" customHeight="true" outlineLevel="0" collapsed="false"/>
    <row r="500" customFormat="false" ht="15.75" hidden="false" customHeight="true" outlineLevel="0" collapsed="false"/>
    <row r="501" customFormat="false" ht="15.75" hidden="false" customHeight="true" outlineLevel="0" collapsed="false"/>
    <row r="502" customFormat="false" ht="15.75" hidden="false" customHeight="true" outlineLevel="0" collapsed="false"/>
    <row r="503" customFormat="false" ht="15.75" hidden="false" customHeight="true" outlineLevel="0" collapsed="false"/>
    <row r="504" customFormat="false" ht="15.75" hidden="false" customHeight="true" outlineLevel="0" collapsed="false"/>
    <row r="505" customFormat="false" ht="15.75" hidden="false" customHeight="true" outlineLevel="0" collapsed="false"/>
    <row r="506" customFormat="false" ht="15.75" hidden="false" customHeight="true" outlineLevel="0" collapsed="false"/>
    <row r="507" customFormat="false" ht="15.75" hidden="false" customHeight="true" outlineLevel="0" collapsed="false"/>
    <row r="508" customFormat="false" ht="15.75" hidden="false" customHeight="true" outlineLevel="0" collapsed="false"/>
    <row r="509" customFormat="false" ht="15.75" hidden="false" customHeight="true" outlineLevel="0" collapsed="false"/>
    <row r="510" customFormat="false" ht="15.75" hidden="false" customHeight="true" outlineLevel="0" collapsed="false"/>
    <row r="511" customFormat="false" ht="15.75" hidden="false" customHeight="true" outlineLevel="0" collapsed="false"/>
    <row r="512" customFormat="false" ht="15.75" hidden="false" customHeight="true" outlineLevel="0" collapsed="false"/>
    <row r="513" customFormat="false" ht="15.75" hidden="false" customHeight="true" outlineLevel="0" collapsed="false"/>
    <row r="514" customFormat="false" ht="15.75" hidden="false" customHeight="true" outlineLevel="0" collapsed="false"/>
    <row r="515" customFormat="false" ht="15.75" hidden="false" customHeight="true" outlineLevel="0" collapsed="false"/>
    <row r="516" customFormat="false" ht="15.75" hidden="false" customHeight="true" outlineLevel="0" collapsed="false"/>
    <row r="517" customFormat="false" ht="15.75" hidden="false" customHeight="true" outlineLevel="0" collapsed="false"/>
    <row r="518" customFormat="false" ht="15.75" hidden="false" customHeight="true" outlineLevel="0" collapsed="false"/>
    <row r="519" customFormat="false" ht="15.75" hidden="false" customHeight="true" outlineLevel="0" collapsed="false"/>
    <row r="520" customFormat="false" ht="15.75" hidden="false" customHeight="true" outlineLevel="0" collapsed="false"/>
    <row r="521" customFormat="false" ht="15.75" hidden="false" customHeight="true" outlineLevel="0" collapsed="false"/>
    <row r="522" customFormat="false" ht="15.75" hidden="false" customHeight="true" outlineLevel="0" collapsed="false"/>
    <row r="523" customFormat="false" ht="15.75" hidden="false" customHeight="true" outlineLevel="0" collapsed="false"/>
    <row r="524" customFormat="false" ht="15.75" hidden="false" customHeight="true" outlineLevel="0" collapsed="false"/>
    <row r="525" customFormat="false" ht="15.75" hidden="false" customHeight="true" outlineLevel="0" collapsed="false"/>
    <row r="526" customFormat="false" ht="15.75" hidden="false" customHeight="true" outlineLevel="0" collapsed="false"/>
    <row r="527" customFormat="false" ht="15.75" hidden="false" customHeight="true" outlineLevel="0" collapsed="false"/>
    <row r="528" customFormat="false" ht="15.75" hidden="false" customHeight="true" outlineLevel="0" collapsed="false"/>
    <row r="529" customFormat="false" ht="15.75" hidden="false" customHeight="true" outlineLevel="0" collapsed="false"/>
    <row r="530" customFormat="false" ht="15.75" hidden="false" customHeight="true" outlineLevel="0" collapsed="false"/>
    <row r="531" customFormat="false" ht="15.75" hidden="false" customHeight="true" outlineLevel="0" collapsed="false"/>
    <row r="532" customFormat="false" ht="15.75" hidden="false" customHeight="true" outlineLevel="0" collapsed="false"/>
    <row r="533" customFormat="false" ht="15.75" hidden="false" customHeight="true" outlineLevel="0" collapsed="false"/>
    <row r="534" customFormat="false" ht="15.75" hidden="false" customHeight="true" outlineLevel="0" collapsed="false"/>
    <row r="535" customFormat="false" ht="15.75" hidden="false" customHeight="true" outlineLevel="0" collapsed="false"/>
    <row r="536" customFormat="false" ht="15.75" hidden="false" customHeight="true" outlineLevel="0" collapsed="false"/>
    <row r="537" customFormat="false" ht="15.75" hidden="false" customHeight="true" outlineLevel="0" collapsed="false"/>
    <row r="538" customFormat="false" ht="15.75" hidden="false" customHeight="true" outlineLevel="0" collapsed="false"/>
    <row r="539" customFormat="false" ht="15.75" hidden="false" customHeight="true" outlineLevel="0" collapsed="false"/>
    <row r="540" customFormat="false" ht="15.75" hidden="false" customHeight="true" outlineLevel="0" collapsed="false"/>
    <row r="541" customFormat="false" ht="15.75" hidden="false" customHeight="true" outlineLevel="0" collapsed="false"/>
    <row r="542" customFormat="false" ht="15.75" hidden="false" customHeight="true" outlineLevel="0" collapsed="false"/>
    <row r="543" customFormat="false" ht="15.75" hidden="false" customHeight="true" outlineLevel="0" collapsed="false"/>
    <row r="544" customFormat="false" ht="15.75" hidden="false" customHeight="true" outlineLevel="0" collapsed="false"/>
    <row r="545" customFormat="false" ht="15.75" hidden="false" customHeight="true" outlineLevel="0" collapsed="false"/>
    <row r="546" customFormat="false" ht="15.75" hidden="false" customHeight="true" outlineLevel="0" collapsed="false"/>
    <row r="547" customFormat="false" ht="15.75" hidden="false" customHeight="true" outlineLevel="0" collapsed="false"/>
    <row r="548" customFormat="false" ht="15.75" hidden="false" customHeight="true" outlineLevel="0" collapsed="false"/>
    <row r="549" customFormat="false" ht="15.75" hidden="false" customHeight="true" outlineLevel="0" collapsed="false"/>
    <row r="550" customFormat="false" ht="15.75" hidden="false" customHeight="true" outlineLevel="0" collapsed="false"/>
    <row r="551" customFormat="false" ht="15.75" hidden="false" customHeight="true" outlineLevel="0" collapsed="false"/>
    <row r="552" customFormat="false" ht="15.75" hidden="false" customHeight="true" outlineLevel="0" collapsed="false"/>
    <row r="553" customFormat="false" ht="15.75" hidden="false" customHeight="true" outlineLevel="0" collapsed="false"/>
    <row r="554" customFormat="false" ht="15.75" hidden="false" customHeight="true" outlineLevel="0" collapsed="false"/>
    <row r="555" customFormat="false" ht="15.75" hidden="false" customHeight="true" outlineLevel="0" collapsed="false"/>
    <row r="556" customFormat="false" ht="15.75" hidden="false" customHeight="true" outlineLevel="0" collapsed="false"/>
    <row r="557" customFormat="false" ht="15.75" hidden="false" customHeight="true" outlineLevel="0" collapsed="false"/>
    <row r="558" customFormat="false" ht="15.75" hidden="false" customHeight="true" outlineLevel="0" collapsed="false"/>
    <row r="559" customFormat="false" ht="15.75" hidden="false" customHeight="true" outlineLevel="0" collapsed="false"/>
    <row r="560" customFormat="false" ht="15.75" hidden="false" customHeight="true" outlineLevel="0" collapsed="false"/>
    <row r="561" customFormat="false" ht="15.75" hidden="false" customHeight="true" outlineLevel="0" collapsed="false"/>
    <row r="562" customFormat="false" ht="15.75" hidden="false" customHeight="true" outlineLevel="0" collapsed="false"/>
    <row r="563" customFormat="false" ht="15.75" hidden="false" customHeight="true" outlineLevel="0" collapsed="false"/>
    <row r="564" customFormat="false" ht="15.75" hidden="false" customHeight="true" outlineLevel="0" collapsed="false"/>
    <row r="565" customFormat="false" ht="15.75" hidden="false" customHeight="true" outlineLevel="0" collapsed="false"/>
    <row r="566" customFormat="false" ht="15.75" hidden="false" customHeight="true" outlineLevel="0" collapsed="false"/>
    <row r="567" customFormat="false" ht="15.75" hidden="false" customHeight="true" outlineLevel="0" collapsed="false"/>
    <row r="568" customFormat="false" ht="15.75" hidden="false" customHeight="true" outlineLevel="0" collapsed="false"/>
    <row r="569" customFormat="false" ht="15.75" hidden="false" customHeight="true" outlineLevel="0" collapsed="false"/>
    <row r="570" customFormat="false" ht="15.75" hidden="false" customHeight="true" outlineLevel="0" collapsed="false"/>
    <row r="571" customFormat="false" ht="15.75" hidden="false" customHeight="true" outlineLevel="0" collapsed="false"/>
    <row r="572" customFormat="false" ht="15.75" hidden="false" customHeight="true" outlineLevel="0" collapsed="false"/>
    <row r="573" customFormat="false" ht="15.75" hidden="false" customHeight="true" outlineLevel="0" collapsed="false"/>
    <row r="574" customFormat="false" ht="15.75" hidden="false" customHeight="true" outlineLevel="0" collapsed="false"/>
    <row r="575" customFormat="false" ht="15.75" hidden="false" customHeight="true" outlineLevel="0" collapsed="false"/>
    <row r="576" customFormat="false" ht="15.75" hidden="false" customHeight="true" outlineLevel="0" collapsed="false"/>
    <row r="577" customFormat="false" ht="15.75" hidden="false" customHeight="true" outlineLevel="0" collapsed="false"/>
    <row r="578" customFormat="false" ht="15.75" hidden="false" customHeight="true" outlineLevel="0" collapsed="false"/>
    <row r="579" customFormat="false" ht="15.75" hidden="false" customHeight="true" outlineLevel="0" collapsed="false"/>
    <row r="580" customFormat="false" ht="15.75" hidden="false" customHeight="true" outlineLevel="0" collapsed="false"/>
    <row r="581" customFormat="false" ht="15.75" hidden="false" customHeight="true" outlineLevel="0" collapsed="false"/>
    <row r="582" customFormat="false" ht="15.75" hidden="false" customHeight="true" outlineLevel="0" collapsed="false"/>
    <row r="583" customFormat="false" ht="15.75" hidden="false" customHeight="true" outlineLevel="0" collapsed="false"/>
    <row r="584" customFormat="false" ht="15.75" hidden="false" customHeight="true" outlineLevel="0" collapsed="false"/>
    <row r="585" customFormat="false" ht="15.75" hidden="false" customHeight="true" outlineLevel="0" collapsed="false"/>
    <row r="586" customFormat="false" ht="15.75" hidden="false" customHeight="true" outlineLevel="0" collapsed="false"/>
    <row r="587" customFormat="false" ht="15.75" hidden="false" customHeight="true" outlineLevel="0" collapsed="false"/>
    <row r="588" customFormat="false" ht="15.75" hidden="false" customHeight="true" outlineLevel="0" collapsed="false"/>
    <row r="589" customFormat="false" ht="15.75" hidden="false" customHeight="true" outlineLevel="0" collapsed="false"/>
    <row r="590" customFormat="false" ht="15.75" hidden="false" customHeight="true" outlineLevel="0" collapsed="false"/>
    <row r="591" customFormat="false" ht="15.75" hidden="false" customHeight="true" outlineLevel="0" collapsed="false"/>
    <row r="592" customFormat="false" ht="15.75" hidden="false" customHeight="true" outlineLevel="0" collapsed="false"/>
    <row r="593" customFormat="false" ht="15.75" hidden="false" customHeight="true" outlineLevel="0" collapsed="false"/>
    <row r="594" customFormat="false" ht="15.75" hidden="false" customHeight="true" outlineLevel="0" collapsed="false"/>
    <row r="595" customFormat="false" ht="15.75" hidden="false" customHeight="true" outlineLevel="0" collapsed="false"/>
    <row r="596" customFormat="false" ht="15.75" hidden="false" customHeight="true" outlineLevel="0" collapsed="false"/>
    <row r="597" customFormat="false" ht="15.75" hidden="false" customHeight="true" outlineLevel="0" collapsed="false"/>
    <row r="598" customFormat="false" ht="15.75" hidden="false" customHeight="true" outlineLevel="0" collapsed="false"/>
    <row r="599" customFormat="false" ht="15.75" hidden="false" customHeight="true" outlineLevel="0" collapsed="false"/>
    <row r="600" customFormat="false" ht="15.75" hidden="false" customHeight="true" outlineLevel="0" collapsed="false"/>
    <row r="601" customFormat="false" ht="15.75" hidden="false" customHeight="true" outlineLevel="0" collapsed="false"/>
    <row r="602" customFormat="false" ht="15.75" hidden="false" customHeight="true" outlineLevel="0" collapsed="false"/>
    <row r="603" customFormat="false" ht="15.75" hidden="false" customHeight="true" outlineLevel="0" collapsed="false"/>
    <row r="604" customFormat="false" ht="15.75" hidden="false" customHeight="true" outlineLevel="0" collapsed="false"/>
    <row r="605" customFormat="false" ht="15.75" hidden="false" customHeight="true" outlineLevel="0" collapsed="false"/>
    <row r="606" customFormat="false" ht="15.75" hidden="false" customHeight="true" outlineLevel="0" collapsed="false"/>
    <row r="607" customFormat="false" ht="15.75" hidden="false" customHeight="true" outlineLevel="0" collapsed="false"/>
    <row r="608" customFormat="false" ht="15.75" hidden="false" customHeight="true" outlineLevel="0" collapsed="false"/>
    <row r="609" customFormat="false" ht="15.75" hidden="false" customHeight="true" outlineLevel="0" collapsed="false"/>
    <row r="610" customFormat="false" ht="15.75" hidden="false" customHeight="true" outlineLevel="0" collapsed="false"/>
    <row r="611" customFormat="false" ht="15.75" hidden="false" customHeight="true" outlineLevel="0" collapsed="false"/>
    <row r="612" customFormat="false" ht="15.75" hidden="false" customHeight="true" outlineLevel="0" collapsed="false"/>
    <row r="613" customFormat="false" ht="15.75" hidden="false" customHeight="true" outlineLevel="0" collapsed="false"/>
    <row r="614" customFormat="false" ht="15.75" hidden="false" customHeight="true" outlineLevel="0" collapsed="false"/>
    <row r="615" customFormat="false" ht="15.75" hidden="false" customHeight="true" outlineLevel="0" collapsed="false"/>
    <row r="616" customFormat="false" ht="15.75" hidden="false" customHeight="true" outlineLevel="0" collapsed="false"/>
    <row r="617" customFormat="false" ht="15.75" hidden="false" customHeight="true" outlineLevel="0" collapsed="false"/>
    <row r="618" customFormat="false" ht="15.75" hidden="false" customHeight="true" outlineLevel="0" collapsed="false"/>
    <row r="619" customFormat="false" ht="15.75" hidden="false" customHeight="true" outlineLevel="0" collapsed="false"/>
    <row r="620" customFormat="false" ht="15.75" hidden="false" customHeight="true" outlineLevel="0" collapsed="false"/>
    <row r="621" customFormat="false" ht="15.75" hidden="false" customHeight="true" outlineLevel="0" collapsed="false"/>
    <row r="622" customFormat="false" ht="15.75" hidden="false" customHeight="true" outlineLevel="0" collapsed="false"/>
    <row r="623" customFormat="false" ht="15.75" hidden="false" customHeight="true" outlineLevel="0" collapsed="false"/>
    <row r="624" customFormat="false" ht="15.75" hidden="false" customHeight="true" outlineLevel="0" collapsed="false"/>
    <row r="625" customFormat="false" ht="15.75" hidden="false" customHeight="true" outlineLevel="0" collapsed="false"/>
    <row r="626" customFormat="false" ht="15.75" hidden="false" customHeight="true" outlineLevel="0" collapsed="false"/>
    <row r="627" customFormat="false" ht="15.75" hidden="false" customHeight="true" outlineLevel="0" collapsed="false"/>
    <row r="628" customFormat="false" ht="15.75" hidden="false" customHeight="true" outlineLevel="0" collapsed="false"/>
    <row r="629" customFormat="false" ht="15.75" hidden="false" customHeight="true" outlineLevel="0" collapsed="false"/>
    <row r="630" customFormat="false" ht="15.75" hidden="false" customHeight="true" outlineLevel="0" collapsed="false"/>
    <row r="631" customFormat="false" ht="15.75" hidden="false" customHeight="true" outlineLevel="0" collapsed="false"/>
    <row r="632" customFormat="false" ht="15.75" hidden="false" customHeight="true" outlineLevel="0" collapsed="false"/>
    <row r="633" customFormat="false" ht="15.75" hidden="false" customHeight="true" outlineLevel="0" collapsed="false"/>
    <row r="634" customFormat="false" ht="15.75" hidden="false" customHeight="true" outlineLevel="0" collapsed="false"/>
    <row r="635" customFormat="false" ht="15.75" hidden="false" customHeight="true" outlineLevel="0" collapsed="false"/>
    <row r="636" customFormat="false" ht="15.75" hidden="false" customHeight="true" outlineLevel="0" collapsed="false"/>
    <row r="637" customFormat="false" ht="15.75" hidden="false" customHeight="true" outlineLevel="0" collapsed="false"/>
    <row r="638" customFormat="false" ht="15.75" hidden="false" customHeight="true" outlineLevel="0" collapsed="false"/>
    <row r="639" customFormat="false" ht="15.75" hidden="false" customHeight="true" outlineLevel="0" collapsed="false"/>
    <row r="640" customFormat="false" ht="15.75" hidden="false" customHeight="true" outlineLevel="0" collapsed="false"/>
    <row r="641" customFormat="false" ht="15.75" hidden="false" customHeight="true" outlineLevel="0" collapsed="false"/>
    <row r="642" customFormat="false" ht="15.75" hidden="false" customHeight="true" outlineLevel="0" collapsed="false"/>
    <row r="643" customFormat="false" ht="15.75" hidden="false" customHeight="true" outlineLevel="0" collapsed="false"/>
    <row r="644" customFormat="false" ht="15.75" hidden="false" customHeight="true" outlineLevel="0" collapsed="false"/>
    <row r="645" customFormat="false" ht="15.75" hidden="false" customHeight="true" outlineLevel="0" collapsed="false"/>
    <row r="646" customFormat="false" ht="15.75" hidden="false" customHeight="true" outlineLevel="0" collapsed="false"/>
    <row r="647" customFormat="false" ht="15.75" hidden="false" customHeight="true" outlineLevel="0" collapsed="false"/>
    <row r="648" customFormat="false" ht="15.75" hidden="false" customHeight="true" outlineLevel="0" collapsed="false"/>
    <row r="649" customFormat="false" ht="15.75" hidden="false" customHeight="true" outlineLevel="0" collapsed="false"/>
    <row r="650" customFormat="false" ht="15.75" hidden="false" customHeight="true" outlineLevel="0" collapsed="false"/>
    <row r="651" customFormat="false" ht="15.75" hidden="false" customHeight="true" outlineLevel="0" collapsed="false"/>
    <row r="652" customFormat="false" ht="15.75" hidden="false" customHeight="true" outlineLevel="0" collapsed="false"/>
    <row r="653" customFormat="false" ht="15.75" hidden="false" customHeight="true" outlineLevel="0" collapsed="false"/>
    <row r="654" customFormat="false" ht="15.75" hidden="false" customHeight="true" outlineLevel="0" collapsed="false"/>
    <row r="655" customFormat="false" ht="15.75" hidden="false" customHeight="true" outlineLevel="0" collapsed="false"/>
    <row r="656" customFormat="false" ht="15.75" hidden="false" customHeight="true" outlineLevel="0" collapsed="false"/>
    <row r="657" customFormat="false" ht="15.75" hidden="false" customHeight="true" outlineLevel="0" collapsed="false"/>
    <row r="658" customFormat="false" ht="15.75" hidden="false" customHeight="true" outlineLevel="0" collapsed="false"/>
    <row r="659" customFormat="false" ht="15.75" hidden="false" customHeight="true" outlineLevel="0" collapsed="false"/>
    <row r="660" customFormat="false" ht="15.75" hidden="false" customHeight="true" outlineLevel="0" collapsed="false"/>
    <row r="661" customFormat="false" ht="15.75" hidden="false" customHeight="true" outlineLevel="0" collapsed="false"/>
    <row r="662" customFormat="false" ht="15.75" hidden="false" customHeight="true" outlineLevel="0" collapsed="false"/>
    <row r="663" customFormat="false" ht="15.75" hidden="false" customHeight="true" outlineLevel="0" collapsed="false"/>
    <row r="664" customFormat="false" ht="15.75" hidden="false" customHeight="true" outlineLevel="0" collapsed="false"/>
    <row r="665" customFormat="false" ht="15.75" hidden="false" customHeight="true" outlineLevel="0" collapsed="false"/>
    <row r="666" customFormat="false" ht="15.75" hidden="false" customHeight="true" outlineLevel="0" collapsed="false"/>
    <row r="667" customFormat="false" ht="15.75" hidden="false" customHeight="true" outlineLevel="0" collapsed="false"/>
    <row r="668" customFormat="false" ht="15.75" hidden="false" customHeight="true" outlineLevel="0" collapsed="false"/>
    <row r="669" customFormat="false" ht="15.75" hidden="false" customHeight="true" outlineLevel="0" collapsed="false"/>
    <row r="670" customFormat="false" ht="15.75" hidden="false" customHeight="true" outlineLevel="0" collapsed="false"/>
    <row r="671" customFormat="false" ht="15.75" hidden="false" customHeight="true" outlineLevel="0" collapsed="false"/>
    <row r="672" customFormat="false" ht="15.75" hidden="false" customHeight="true" outlineLevel="0" collapsed="false"/>
    <row r="673" customFormat="false" ht="15.75" hidden="false" customHeight="true" outlineLevel="0" collapsed="false"/>
    <row r="674" customFormat="false" ht="15.75" hidden="false" customHeight="true" outlineLevel="0" collapsed="false"/>
    <row r="675" customFormat="false" ht="15.75" hidden="false" customHeight="true" outlineLevel="0" collapsed="false"/>
    <row r="676" customFormat="false" ht="15.75" hidden="false" customHeight="true" outlineLevel="0" collapsed="false"/>
    <row r="677" customFormat="false" ht="15.75" hidden="false" customHeight="true" outlineLevel="0" collapsed="false"/>
    <row r="678" customFormat="false" ht="15.75" hidden="false" customHeight="true" outlineLevel="0" collapsed="false"/>
    <row r="679" customFormat="false" ht="15.75" hidden="false" customHeight="true" outlineLevel="0" collapsed="false"/>
    <row r="680" customFormat="false" ht="15.75" hidden="false" customHeight="true" outlineLevel="0" collapsed="false"/>
    <row r="681" customFormat="false" ht="15.75" hidden="false" customHeight="true" outlineLevel="0" collapsed="false"/>
    <row r="682" customFormat="false" ht="15.75" hidden="false" customHeight="true" outlineLevel="0" collapsed="false"/>
    <row r="683" customFormat="false" ht="15.75" hidden="false" customHeight="true" outlineLevel="0" collapsed="false"/>
    <row r="684" customFormat="false" ht="15.75" hidden="false" customHeight="true" outlineLevel="0" collapsed="false"/>
    <row r="685" customFormat="false" ht="15.75" hidden="false" customHeight="true" outlineLevel="0" collapsed="false"/>
    <row r="686" customFormat="false" ht="15.75" hidden="false" customHeight="true" outlineLevel="0" collapsed="false"/>
    <row r="687" customFormat="false" ht="15.75" hidden="false" customHeight="true" outlineLevel="0" collapsed="false"/>
    <row r="688" customFormat="false" ht="15.75" hidden="false" customHeight="true" outlineLevel="0" collapsed="false"/>
    <row r="689" customFormat="false" ht="15.75" hidden="false" customHeight="true" outlineLevel="0" collapsed="false"/>
    <row r="690" customFormat="false" ht="15.75" hidden="false" customHeight="true" outlineLevel="0" collapsed="false"/>
    <row r="691" customFormat="false" ht="15.75" hidden="false" customHeight="true" outlineLevel="0" collapsed="false"/>
    <row r="692" customFormat="false" ht="15.75" hidden="false" customHeight="true" outlineLevel="0" collapsed="false"/>
    <row r="693" customFormat="false" ht="15.75" hidden="false" customHeight="true" outlineLevel="0" collapsed="false"/>
    <row r="694" customFormat="false" ht="15.75" hidden="false" customHeight="true" outlineLevel="0" collapsed="false"/>
    <row r="695" customFormat="false" ht="15.75" hidden="false" customHeight="true" outlineLevel="0" collapsed="false"/>
    <row r="696" customFormat="false" ht="15.75" hidden="false" customHeight="true" outlineLevel="0" collapsed="false"/>
    <row r="697" customFormat="false" ht="15.75" hidden="false" customHeight="true" outlineLevel="0" collapsed="false"/>
    <row r="698" customFormat="false" ht="15.75" hidden="false" customHeight="true" outlineLevel="0" collapsed="false"/>
    <row r="699" customFormat="false" ht="15.75" hidden="false" customHeight="true" outlineLevel="0" collapsed="false"/>
    <row r="700" customFormat="false" ht="15.75" hidden="false" customHeight="true" outlineLevel="0" collapsed="false"/>
    <row r="701" customFormat="false" ht="15.75" hidden="false" customHeight="true" outlineLevel="0" collapsed="false"/>
    <row r="702" customFormat="false" ht="15.75" hidden="false" customHeight="true" outlineLevel="0" collapsed="false"/>
    <row r="703" customFormat="false" ht="15.75" hidden="false" customHeight="true" outlineLevel="0" collapsed="false"/>
    <row r="704" customFormat="false" ht="15.75" hidden="false" customHeight="true" outlineLevel="0" collapsed="false"/>
    <row r="705" customFormat="false" ht="15.75" hidden="false" customHeight="true" outlineLevel="0" collapsed="false"/>
    <row r="706" customFormat="false" ht="15.75" hidden="false" customHeight="true" outlineLevel="0" collapsed="false"/>
    <row r="707" customFormat="false" ht="15.75" hidden="false" customHeight="true" outlineLevel="0" collapsed="false"/>
    <row r="708" customFormat="false" ht="15.75" hidden="false" customHeight="true" outlineLevel="0" collapsed="false"/>
    <row r="709" customFormat="false" ht="15.75" hidden="false" customHeight="true" outlineLevel="0" collapsed="false"/>
    <row r="710" customFormat="false" ht="15.75" hidden="false" customHeight="true" outlineLevel="0" collapsed="false"/>
    <row r="711" customFormat="false" ht="15.75" hidden="false" customHeight="true" outlineLevel="0" collapsed="false"/>
    <row r="712" customFormat="false" ht="15.75" hidden="false" customHeight="true" outlineLevel="0" collapsed="false"/>
    <row r="713" customFormat="false" ht="15.75" hidden="false" customHeight="true" outlineLevel="0" collapsed="false"/>
    <row r="714" customFormat="false" ht="15.75" hidden="false" customHeight="true" outlineLevel="0" collapsed="false"/>
    <row r="715" customFormat="false" ht="15.75" hidden="false" customHeight="true" outlineLevel="0" collapsed="false"/>
    <row r="716" customFormat="false" ht="15.75" hidden="false" customHeight="true" outlineLevel="0" collapsed="false"/>
    <row r="717" customFormat="false" ht="15.75" hidden="false" customHeight="true" outlineLevel="0" collapsed="false"/>
    <row r="718" customFormat="false" ht="15.75" hidden="false" customHeight="true" outlineLevel="0" collapsed="false"/>
    <row r="719" customFormat="false" ht="15.75" hidden="false" customHeight="true" outlineLevel="0" collapsed="false"/>
    <row r="720" customFormat="false" ht="15.75" hidden="false" customHeight="true" outlineLevel="0" collapsed="false"/>
    <row r="721" customFormat="false" ht="15.75" hidden="false" customHeight="true" outlineLevel="0" collapsed="false"/>
    <row r="722" customFormat="false" ht="15.75" hidden="false" customHeight="true" outlineLevel="0" collapsed="false"/>
    <row r="723" customFormat="false" ht="15.75" hidden="false" customHeight="true" outlineLevel="0" collapsed="false"/>
    <row r="724" customFormat="false" ht="15.75" hidden="false" customHeight="true" outlineLevel="0" collapsed="false"/>
    <row r="725" customFormat="false" ht="15.75" hidden="false" customHeight="true" outlineLevel="0" collapsed="false"/>
    <row r="726" customFormat="false" ht="15.75" hidden="false" customHeight="true" outlineLevel="0" collapsed="false"/>
    <row r="727" customFormat="false" ht="15.75" hidden="false" customHeight="true" outlineLevel="0" collapsed="false"/>
    <row r="728" customFormat="false" ht="15.75" hidden="false" customHeight="true" outlineLevel="0" collapsed="false"/>
    <row r="729" customFormat="false" ht="15.75" hidden="false" customHeight="true" outlineLevel="0" collapsed="false"/>
    <row r="730" customFormat="false" ht="15.75" hidden="false" customHeight="true" outlineLevel="0" collapsed="false"/>
    <row r="731" customFormat="false" ht="15.75" hidden="false" customHeight="true" outlineLevel="0" collapsed="false"/>
    <row r="732" customFormat="false" ht="15.75" hidden="false" customHeight="true" outlineLevel="0" collapsed="false"/>
    <row r="733" customFormat="false" ht="15.75" hidden="false" customHeight="true" outlineLevel="0" collapsed="false"/>
    <row r="734" customFormat="false" ht="15.75" hidden="false" customHeight="true" outlineLevel="0" collapsed="false"/>
    <row r="735" customFormat="false" ht="15.75" hidden="false" customHeight="true" outlineLevel="0" collapsed="false"/>
    <row r="736" customFormat="false" ht="15.75" hidden="false" customHeight="true" outlineLevel="0" collapsed="false"/>
    <row r="737" customFormat="false" ht="15.75" hidden="false" customHeight="true" outlineLevel="0" collapsed="false"/>
    <row r="738" customFormat="false" ht="15.75" hidden="false" customHeight="true" outlineLevel="0" collapsed="false"/>
    <row r="739" customFormat="false" ht="15.75" hidden="false" customHeight="true" outlineLevel="0" collapsed="false"/>
    <row r="740" customFormat="false" ht="15.75" hidden="false" customHeight="true" outlineLevel="0" collapsed="false"/>
    <row r="741" customFormat="false" ht="15.75" hidden="false" customHeight="true" outlineLevel="0" collapsed="false"/>
    <row r="742" customFormat="false" ht="15.75" hidden="false" customHeight="true" outlineLevel="0" collapsed="false"/>
    <row r="743" customFormat="false" ht="15.75" hidden="false" customHeight="true" outlineLevel="0" collapsed="false"/>
    <row r="744" customFormat="false" ht="15.75" hidden="false" customHeight="true" outlineLevel="0" collapsed="false"/>
    <row r="745" customFormat="false" ht="15.75" hidden="false" customHeight="true" outlineLevel="0" collapsed="false"/>
    <row r="746" customFormat="false" ht="15.75" hidden="false" customHeight="true" outlineLevel="0" collapsed="false"/>
    <row r="747" customFormat="false" ht="15.75" hidden="false" customHeight="true" outlineLevel="0" collapsed="false"/>
    <row r="748" customFormat="false" ht="15.75" hidden="false" customHeight="true" outlineLevel="0" collapsed="false"/>
    <row r="749" customFormat="false" ht="15.75" hidden="false" customHeight="true" outlineLevel="0" collapsed="false"/>
    <row r="750" customFormat="false" ht="15.75" hidden="false" customHeight="true" outlineLevel="0" collapsed="false"/>
    <row r="751" customFormat="false" ht="15.75" hidden="false" customHeight="true" outlineLevel="0" collapsed="false"/>
    <row r="752" customFormat="false" ht="15.75" hidden="false" customHeight="true" outlineLevel="0" collapsed="false"/>
    <row r="753" customFormat="false" ht="15.75" hidden="false" customHeight="true" outlineLevel="0" collapsed="false"/>
    <row r="754" customFormat="false" ht="15.75" hidden="false" customHeight="true" outlineLevel="0" collapsed="false"/>
    <row r="755" customFormat="false" ht="15.75" hidden="false" customHeight="true" outlineLevel="0" collapsed="false"/>
    <row r="756" customFormat="false" ht="15.75" hidden="false" customHeight="true" outlineLevel="0" collapsed="false"/>
    <row r="757" customFormat="false" ht="15.75" hidden="false" customHeight="true" outlineLevel="0" collapsed="false"/>
    <row r="758" customFormat="false" ht="15.75" hidden="false" customHeight="true" outlineLevel="0" collapsed="false"/>
    <row r="759" customFormat="false" ht="15.75" hidden="false" customHeight="true" outlineLevel="0" collapsed="false"/>
    <row r="760" customFormat="false" ht="15.75" hidden="false" customHeight="true" outlineLevel="0" collapsed="false"/>
    <row r="761" customFormat="false" ht="15.75" hidden="false" customHeight="true" outlineLevel="0" collapsed="false"/>
    <row r="762" customFormat="false" ht="15.75" hidden="false" customHeight="true" outlineLevel="0" collapsed="false"/>
    <row r="763" customFormat="false" ht="15.75" hidden="false" customHeight="true" outlineLevel="0" collapsed="false"/>
    <row r="764" customFormat="false" ht="15.75" hidden="false" customHeight="true" outlineLevel="0" collapsed="false"/>
    <row r="765" customFormat="false" ht="15.75" hidden="false" customHeight="true" outlineLevel="0" collapsed="false"/>
    <row r="766" customFormat="false" ht="15.75" hidden="false" customHeight="true" outlineLevel="0" collapsed="false"/>
    <row r="767" customFormat="false" ht="15.75" hidden="false" customHeight="true" outlineLevel="0" collapsed="false"/>
    <row r="768" customFormat="false" ht="15.75" hidden="false" customHeight="true" outlineLevel="0" collapsed="false"/>
    <row r="769" customFormat="false" ht="15.75" hidden="false" customHeight="true" outlineLevel="0" collapsed="false"/>
    <row r="770" customFormat="false" ht="15.75" hidden="false" customHeight="true" outlineLevel="0" collapsed="false"/>
    <row r="771" customFormat="false" ht="15.75" hidden="false" customHeight="true" outlineLevel="0" collapsed="false"/>
    <row r="772" customFormat="false" ht="15.75" hidden="false" customHeight="true" outlineLevel="0" collapsed="false"/>
    <row r="773" customFormat="false" ht="15.75" hidden="false" customHeight="true" outlineLevel="0" collapsed="false"/>
    <row r="774" customFormat="false" ht="15.75" hidden="false" customHeight="true" outlineLevel="0" collapsed="false"/>
    <row r="775" customFormat="false" ht="15.75" hidden="false" customHeight="true" outlineLevel="0" collapsed="false"/>
    <row r="776" customFormat="false" ht="15.75" hidden="false" customHeight="true" outlineLevel="0" collapsed="false"/>
    <row r="777" customFormat="false" ht="15.75" hidden="false" customHeight="true" outlineLevel="0" collapsed="false"/>
    <row r="778" customFormat="false" ht="15.75" hidden="false" customHeight="true" outlineLevel="0" collapsed="false"/>
    <row r="779" customFormat="false" ht="15.75" hidden="false" customHeight="true" outlineLevel="0" collapsed="false"/>
    <row r="780" customFormat="false" ht="15.75" hidden="false" customHeight="true" outlineLevel="0" collapsed="false"/>
    <row r="781" customFormat="false" ht="15.75" hidden="false" customHeight="true" outlineLevel="0" collapsed="false"/>
    <row r="782" customFormat="false" ht="15.75" hidden="false" customHeight="true" outlineLevel="0" collapsed="false"/>
    <row r="783" customFormat="false" ht="15.75" hidden="false" customHeight="true" outlineLevel="0" collapsed="false"/>
    <row r="784" customFormat="false" ht="15.75" hidden="false" customHeight="true" outlineLevel="0" collapsed="false"/>
    <row r="785" customFormat="false" ht="15.75" hidden="false" customHeight="true" outlineLevel="0" collapsed="false"/>
    <row r="786" customFormat="false" ht="15.75" hidden="false" customHeight="true" outlineLevel="0" collapsed="false"/>
    <row r="787" customFormat="false" ht="15.75" hidden="false" customHeight="true" outlineLevel="0" collapsed="false"/>
    <row r="788" customFormat="false" ht="15.75" hidden="false" customHeight="true" outlineLevel="0" collapsed="false"/>
    <row r="789" customFormat="false" ht="15.75" hidden="false" customHeight="true" outlineLevel="0" collapsed="false"/>
    <row r="790" customFormat="false" ht="15.75" hidden="false" customHeight="true" outlineLevel="0" collapsed="false"/>
    <row r="791" customFormat="false" ht="15.75" hidden="false" customHeight="true" outlineLevel="0" collapsed="false"/>
    <row r="792" customFormat="false" ht="15.75" hidden="false" customHeight="true" outlineLevel="0" collapsed="false"/>
    <row r="793" customFormat="false" ht="15.75" hidden="false" customHeight="true" outlineLevel="0" collapsed="false"/>
    <row r="794" customFormat="false" ht="15.75" hidden="false" customHeight="true" outlineLevel="0" collapsed="false"/>
    <row r="795" customFormat="false" ht="15.75" hidden="false" customHeight="true" outlineLevel="0" collapsed="false"/>
    <row r="796" customFormat="false" ht="15.75" hidden="false" customHeight="true" outlineLevel="0" collapsed="false"/>
    <row r="797" customFormat="false" ht="15.75" hidden="false" customHeight="true" outlineLevel="0" collapsed="false"/>
    <row r="798" customFormat="false" ht="15.75" hidden="false" customHeight="true" outlineLevel="0" collapsed="false"/>
    <row r="799" customFormat="false" ht="15.75" hidden="false" customHeight="true" outlineLevel="0" collapsed="false"/>
    <row r="800" customFormat="false" ht="15.75" hidden="false" customHeight="true" outlineLevel="0" collapsed="false"/>
    <row r="801" customFormat="false" ht="15.75" hidden="false" customHeight="true" outlineLevel="0" collapsed="false"/>
    <row r="802" customFormat="false" ht="15.75" hidden="false" customHeight="true" outlineLevel="0" collapsed="false"/>
    <row r="803" customFormat="false" ht="15.75" hidden="false" customHeight="true" outlineLevel="0" collapsed="false"/>
    <row r="804" customFormat="false" ht="15.75" hidden="false" customHeight="true" outlineLevel="0" collapsed="false"/>
    <row r="805" customFormat="false" ht="15.75" hidden="false" customHeight="true" outlineLevel="0" collapsed="false"/>
    <row r="806" customFormat="false" ht="15.75" hidden="false" customHeight="true" outlineLevel="0" collapsed="false"/>
    <row r="807" customFormat="false" ht="15.75" hidden="false" customHeight="true" outlineLevel="0" collapsed="false"/>
    <row r="808" customFormat="false" ht="15.75" hidden="false" customHeight="true" outlineLevel="0" collapsed="false"/>
    <row r="809" customFormat="false" ht="15.75" hidden="false" customHeight="true" outlineLevel="0" collapsed="false"/>
    <row r="810" customFormat="false" ht="15.75" hidden="false" customHeight="true" outlineLevel="0" collapsed="false"/>
    <row r="811" customFormat="false" ht="15.75" hidden="false" customHeight="true" outlineLevel="0" collapsed="false"/>
    <row r="812" customFormat="false" ht="15.75" hidden="false" customHeight="true" outlineLevel="0" collapsed="false"/>
    <row r="813" customFormat="false" ht="15.75" hidden="false" customHeight="true" outlineLevel="0" collapsed="false"/>
    <row r="814" customFormat="false" ht="15.75" hidden="false" customHeight="true" outlineLevel="0" collapsed="false"/>
    <row r="815" customFormat="false" ht="15.75" hidden="false" customHeight="true" outlineLevel="0" collapsed="false"/>
    <row r="816" customFormat="false" ht="15.75" hidden="false" customHeight="true" outlineLevel="0" collapsed="false"/>
    <row r="817" customFormat="false" ht="15.75" hidden="false" customHeight="true" outlineLevel="0" collapsed="false"/>
    <row r="818" customFormat="false" ht="15.75" hidden="false" customHeight="true" outlineLevel="0" collapsed="false"/>
    <row r="819" customFormat="false" ht="15.75" hidden="false" customHeight="true" outlineLevel="0" collapsed="false"/>
    <row r="820" customFormat="false" ht="15.75" hidden="false" customHeight="true" outlineLevel="0" collapsed="false"/>
    <row r="821" customFormat="false" ht="15.75" hidden="false" customHeight="true" outlineLevel="0" collapsed="false"/>
    <row r="822" customFormat="false" ht="15.75" hidden="false" customHeight="true" outlineLevel="0" collapsed="false"/>
    <row r="823" customFormat="false" ht="15.75" hidden="false" customHeight="true" outlineLevel="0" collapsed="false"/>
    <row r="824" customFormat="false" ht="15.75" hidden="false" customHeight="true" outlineLevel="0" collapsed="false"/>
    <row r="825" customFormat="false" ht="15.75" hidden="false" customHeight="true" outlineLevel="0" collapsed="false"/>
    <row r="826" customFormat="false" ht="15.75" hidden="false" customHeight="true" outlineLevel="0" collapsed="false"/>
    <row r="827" customFormat="false" ht="15.75" hidden="false" customHeight="true" outlineLevel="0" collapsed="false"/>
    <row r="828" customFormat="false" ht="15.75" hidden="false" customHeight="true" outlineLevel="0" collapsed="false"/>
    <row r="829" customFormat="false" ht="15.75" hidden="false" customHeight="true" outlineLevel="0" collapsed="false"/>
    <row r="830" customFormat="false" ht="15.75" hidden="false" customHeight="true" outlineLevel="0" collapsed="false"/>
    <row r="831" customFormat="false" ht="15.75" hidden="false" customHeight="true" outlineLevel="0" collapsed="false"/>
    <row r="832" customFormat="false" ht="15.75" hidden="false" customHeight="true" outlineLevel="0" collapsed="false"/>
    <row r="833" customFormat="false" ht="15.75" hidden="false" customHeight="true" outlineLevel="0" collapsed="false"/>
    <row r="834" customFormat="false" ht="15.75" hidden="false" customHeight="true" outlineLevel="0" collapsed="false"/>
    <row r="835" customFormat="false" ht="15.75" hidden="false" customHeight="true" outlineLevel="0" collapsed="false"/>
    <row r="836" customFormat="false" ht="15.75" hidden="false" customHeight="true" outlineLevel="0" collapsed="false"/>
    <row r="837" customFormat="false" ht="15.75" hidden="false" customHeight="true" outlineLevel="0" collapsed="false"/>
    <row r="838" customFormat="false" ht="15.75" hidden="false" customHeight="true" outlineLevel="0" collapsed="false"/>
    <row r="839" customFormat="false" ht="15.75" hidden="false" customHeight="true" outlineLevel="0" collapsed="false"/>
    <row r="840" customFormat="false" ht="15.75" hidden="false" customHeight="true" outlineLevel="0" collapsed="false"/>
    <row r="841" customFormat="false" ht="15.75" hidden="false" customHeight="true" outlineLevel="0" collapsed="false"/>
    <row r="842" customFormat="false" ht="15.75" hidden="false" customHeight="true" outlineLevel="0" collapsed="false"/>
    <row r="843" customFormat="false" ht="15.75" hidden="false" customHeight="true" outlineLevel="0" collapsed="false"/>
    <row r="844" customFormat="false" ht="15.75" hidden="false" customHeight="true" outlineLevel="0" collapsed="false"/>
    <row r="845" customFormat="false" ht="15.75" hidden="false" customHeight="true" outlineLevel="0" collapsed="false"/>
    <row r="846" customFormat="false" ht="15.75" hidden="false" customHeight="true" outlineLevel="0" collapsed="false"/>
    <row r="847" customFormat="false" ht="15.75" hidden="false" customHeight="true" outlineLevel="0" collapsed="false"/>
    <row r="848" customFormat="false" ht="15.75" hidden="false" customHeight="true" outlineLevel="0" collapsed="false"/>
    <row r="849" customFormat="false" ht="15.75" hidden="false" customHeight="true" outlineLevel="0" collapsed="false"/>
    <row r="850" customFormat="false" ht="15.75" hidden="false" customHeight="true" outlineLevel="0" collapsed="false"/>
    <row r="851" customFormat="false" ht="15.75" hidden="false" customHeight="true" outlineLevel="0" collapsed="false"/>
    <row r="852" customFormat="false" ht="15.75" hidden="false" customHeight="true" outlineLevel="0" collapsed="false"/>
    <row r="853" customFormat="false" ht="15.75" hidden="false" customHeight="true" outlineLevel="0" collapsed="false"/>
    <row r="854" customFormat="false" ht="15.75" hidden="false" customHeight="true" outlineLevel="0" collapsed="false"/>
    <row r="855" customFormat="false" ht="15.75" hidden="false" customHeight="true" outlineLevel="0" collapsed="false"/>
    <row r="856" customFormat="false" ht="15.75" hidden="false" customHeight="true" outlineLevel="0" collapsed="false"/>
    <row r="857" customFormat="false" ht="15.75" hidden="false" customHeight="true" outlineLevel="0" collapsed="false"/>
    <row r="858" customFormat="false" ht="15.75" hidden="false" customHeight="true" outlineLevel="0" collapsed="false"/>
    <row r="859" customFormat="false" ht="15.75" hidden="false" customHeight="true" outlineLevel="0" collapsed="false"/>
    <row r="860" customFormat="false" ht="15.75" hidden="false" customHeight="true" outlineLevel="0" collapsed="false"/>
    <row r="861" customFormat="false" ht="15.75" hidden="false" customHeight="true" outlineLevel="0" collapsed="false"/>
    <row r="862" customFormat="false" ht="15.75" hidden="false" customHeight="true" outlineLevel="0" collapsed="false"/>
    <row r="863" customFormat="false" ht="15.75" hidden="false" customHeight="true" outlineLevel="0" collapsed="false"/>
    <row r="864" customFormat="false" ht="15.75" hidden="false" customHeight="true" outlineLevel="0" collapsed="false"/>
    <row r="865" customFormat="false" ht="15.75" hidden="false" customHeight="true" outlineLevel="0" collapsed="false"/>
    <row r="866" customFormat="false" ht="15.75" hidden="false" customHeight="true" outlineLevel="0" collapsed="false"/>
    <row r="867" customFormat="false" ht="15.75" hidden="false" customHeight="true" outlineLevel="0" collapsed="false"/>
    <row r="868" customFormat="false" ht="15.75" hidden="false" customHeight="true" outlineLevel="0" collapsed="false"/>
    <row r="869" customFormat="false" ht="15.75" hidden="false" customHeight="true" outlineLevel="0" collapsed="false"/>
    <row r="870" customFormat="false" ht="15.75" hidden="false" customHeight="true" outlineLevel="0" collapsed="false"/>
    <row r="871" customFormat="false" ht="15.75" hidden="false" customHeight="true" outlineLevel="0" collapsed="false"/>
    <row r="872" customFormat="false" ht="15.75" hidden="false" customHeight="true" outlineLevel="0" collapsed="false"/>
    <row r="873" customFormat="false" ht="15.75" hidden="false" customHeight="true" outlineLevel="0" collapsed="false"/>
    <row r="874" customFormat="false" ht="15.75" hidden="false" customHeight="true" outlineLevel="0" collapsed="false"/>
    <row r="875" customFormat="false" ht="15.75" hidden="false" customHeight="true" outlineLevel="0" collapsed="false"/>
    <row r="876" customFormat="false" ht="15.75" hidden="false" customHeight="true" outlineLevel="0" collapsed="false"/>
    <row r="877" customFormat="false" ht="15.75" hidden="false" customHeight="true" outlineLevel="0" collapsed="false"/>
    <row r="878" customFormat="false" ht="15.75" hidden="false" customHeight="true" outlineLevel="0" collapsed="false"/>
    <row r="879" customFormat="false" ht="15.75" hidden="false" customHeight="true" outlineLevel="0" collapsed="false"/>
    <row r="880" customFormat="false" ht="15.75" hidden="false" customHeight="true" outlineLevel="0" collapsed="false"/>
    <row r="881" customFormat="false" ht="15.75" hidden="false" customHeight="true" outlineLevel="0" collapsed="false"/>
    <row r="882" customFormat="false" ht="15.75" hidden="false" customHeight="true" outlineLevel="0" collapsed="false"/>
    <row r="883" customFormat="false" ht="15.75" hidden="false" customHeight="true" outlineLevel="0" collapsed="false"/>
    <row r="884" customFormat="false" ht="15.75" hidden="false" customHeight="true" outlineLevel="0" collapsed="false"/>
    <row r="885" customFormat="false" ht="15.75" hidden="false" customHeight="true" outlineLevel="0" collapsed="false"/>
    <row r="886" customFormat="false" ht="15.75" hidden="false" customHeight="true" outlineLevel="0" collapsed="false"/>
    <row r="887" customFormat="false" ht="15.75" hidden="false" customHeight="true" outlineLevel="0" collapsed="false"/>
    <row r="888" customFormat="false" ht="15.75" hidden="false" customHeight="true" outlineLevel="0" collapsed="false"/>
    <row r="889" customFormat="false" ht="15.75" hidden="false" customHeight="true" outlineLevel="0" collapsed="false"/>
    <row r="890" customFormat="false" ht="15.75" hidden="false" customHeight="true" outlineLevel="0" collapsed="false"/>
    <row r="891" customFormat="false" ht="15.75" hidden="false" customHeight="true" outlineLevel="0" collapsed="false"/>
    <row r="892" customFormat="false" ht="15.75" hidden="false" customHeight="true" outlineLevel="0" collapsed="false"/>
    <row r="893" customFormat="false" ht="15.75" hidden="false" customHeight="true" outlineLevel="0" collapsed="false"/>
    <row r="894" customFormat="false" ht="15.75" hidden="false" customHeight="true" outlineLevel="0" collapsed="false"/>
    <row r="895" customFormat="false" ht="15.75" hidden="false" customHeight="true" outlineLevel="0" collapsed="false"/>
    <row r="896" customFormat="false" ht="15.75" hidden="false" customHeight="true" outlineLevel="0" collapsed="false"/>
    <row r="897" customFormat="false" ht="15.75" hidden="false" customHeight="true" outlineLevel="0" collapsed="false"/>
    <row r="898" customFormat="false" ht="15.75" hidden="false" customHeight="true" outlineLevel="0" collapsed="false"/>
    <row r="899" customFormat="false" ht="15.75" hidden="false" customHeight="true" outlineLevel="0" collapsed="false"/>
    <row r="900" customFormat="false" ht="15.75" hidden="false" customHeight="true" outlineLevel="0" collapsed="false"/>
    <row r="901" customFormat="false" ht="15.75" hidden="false" customHeight="true" outlineLevel="0" collapsed="false"/>
    <row r="902" customFormat="false" ht="15.75" hidden="false" customHeight="true" outlineLevel="0" collapsed="false"/>
    <row r="903" customFormat="false" ht="15.75" hidden="false" customHeight="true" outlineLevel="0" collapsed="false"/>
    <row r="904" customFormat="false" ht="15.75" hidden="false" customHeight="true" outlineLevel="0" collapsed="false"/>
    <row r="905" customFormat="false" ht="15.75" hidden="false" customHeight="true" outlineLevel="0" collapsed="false"/>
    <row r="906" customFormat="false" ht="15.75" hidden="false" customHeight="true" outlineLevel="0" collapsed="false"/>
    <row r="907" customFormat="false" ht="15.75" hidden="false" customHeight="true" outlineLevel="0" collapsed="false"/>
    <row r="908" customFormat="false" ht="15.75" hidden="false" customHeight="true" outlineLevel="0" collapsed="false"/>
    <row r="909" customFormat="false" ht="15.75" hidden="false" customHeight="true" outlineLevel="0" collapsed="false"/>
    <row r="910" customFormat="false" ht="15.75" hidden="false" customHeight="true" outlineLevel="0" collapsed="false"/>
    <row r="911" customFormat="false" ht="15.75" hidden="false" customHeight="true" outlineLevel="0" collapsed="false"/>
    <row r="912" customFormat="false" ht="15.75" hidden="false" customHeight="true" outlineLevel="0" collapsed="false"/>
    <row r="913" customFormat="false" ht="15.75" hidden="false" customHeight="true" outlineLevel="0" collapsed="false"/>
    <row r="914" customFormat="false" ht="15.75" hidden="false" customHeight="true" outlineLevel="0" collapsed="false"/>
    <row r="915" customFormat="false" ht="15.75" hidden="false" customHeight="true" outlineLevel="0" collapsed="false"/>
    <row r="916" customFormat="false" ht="15.75" hidden="false" customHeight="true" outlineLevel="0" collapsed="false"/>
    <row r="917" customFormat="false" ht="15.75" hidden="false" customHeight="true" outlineLevel="0" collapsed="false"/>
    <row r="918" customFormat="false" ht="15.75" hidden="false" customHeight="true" outlineLevel="0" collapsed="false"/>
    <row r="919" customFormat="false" ht="15.75" hidden="false" customHeight="true" outlineLevel="0" collapsed="false"/>
    <row r="920" customFormat="false" ht="15.75" hidden="false" customHeight="true" outlineLevel="0" collapsed="false"/>
    <row r="921" customFormat="false" ht="15.75" hidden="false" customHeight="true" outlineLevel="0" collapsed="false"/>
    <row r="922" customFormat="false" ht="15.75" hidden="false" customHeight="true" outlineLevel="0" collapsed="false"/>
    <row r="923" customFormat="false" ht="15.75" hidden="false" customHeight="true" outlineLevel="0" collapsed="false"/>
    <row r="924" customFormat="false" ht="15.75" hidden="false" customHeight="true" outlineLevel="0" collapsed="false"/>
    <row r="925" customFormat="false" ht="15.75" hidden="false" customHeight="true" outlineLevel="0" collapsed="false"/>
    <row r="926" customFormat="false" ht="15.75" hidden="false" customHeight="true" outlineLevel="0" collapsed="false"/>
    <row r="927" customFormat="false" ht="15.75" hidden="false" customHeight="true" outlineLevel="0" collapsed="false"/>
    <row r="928" customFormat="false" ht="15.75" hidden="false" customHeight="true" outlineLevel="0" collapsed="false"/>
    <row r="929" customFormat="false" ht="15.75" hidden="false" customHeight="true" outlineLevel="0" collapsed="false"/>
    <row r="930" customFormat="false" ht="15.75" hidden="false" customHeight="true" outlineLevel="0" collapsed="false"/>
    <row r="931" customFormat="false" ht="15.75" hidden="false" customHeight="true" outlineLevel="0" collapsed="false"/>
    <row r="932" customFormat="false" ht="15.75" hidden="false" customHeight="true" outlineLevel="0" collapsed="false"/>
    <row r="933" customFormat="false" ht="15.75" hidden="false" customHeight="true" outlineLevel="0" collapsed="false"/>
    <row r="934" customFormat="false" ht="15.75" hidden="false" customHeight="true" outlineLevel="0" collapsed="false"/>
    <row r="935" customFormat="false" ht="15.75" hidden="false" customHeight="true" outlineLevel="0" collapsed="false"/>
    <row r="936" customFormat="false" ht="15.75" hidden="false" customHeight="true" outlineLevel="0" collapsed="false"/>
    <row r="937" customFormat="false" ht="15.75" hidden="false" customHeight="true" outlineLevel="0" collapsed="false"/>
    <row r="938" customFormat="false" ht="15.75" hidden="false" customHeight="true" outlineLevel="0" collapsed="false"/>
    <row r="939" customFormat="false" ht="15.75" hidden="false" customHeight="true" outlineLevel="0" collapsed="false"/>
    <row r="940" customFormat="false" ht="15.75" hidden="false" customHeight="true" outlineLevel="0" collapsed="false"/>
    <row r="941" customFormat="false" ht="15.75" hidden="false" customHeight="true" outlineLevel="0" collapsed="false"/>
    <row r="942" customFormat="false" ht="15.75" hidden="false" customHeight="true" outlineLevel="0" collapsed="false"/>
    <row r="943" customFormat="false" ht="15.75" hidden="false" customHeight="true" outlineLevel="0" collapsed="false"/>
    <row r="944" customFormat="false" ht="15.75" hidden="false" customHeight="true" outlineLevel="0" collapsed="false"/>
    <row r="945" customFormat="false" ht="15.75" hidden="false" customHeight="true" outlineLevel="0" collapsed="false"/>
    <row r="946" customFormat="false" ht="15.75" hidden="false" customHeight="true" outlineLevel="0" collapsed="false"/>
    <row r="947" customFormat="false" ht="15.75" hidden="false" customHeight="true" outlineLevel="0" collapsed="false"/>
    <row r="948" customFormat="false" ht="15.75" hidden="false" customHeight="true" outlineLevel="0" collapsed="false"/>
    <row r="949" customFormat="false" ht="15.75" hidden="false" customHeight="true" outlineLevel="0" collapsed="false"/>
    <row r="950" customFormat="false" ht="15.75" hidden="false" customHeight="true" outlineLevel="0" collapsed="false"/>
    <row r="951" customFormat="false" ht="15.75" hidden="false" customHeight="true" outlineLevel="0" collapsed="false"/>
    <row r="952" customFormat="false" ht="15.75" hidden="false" customHeight="true" outlineLevel="0" collapsed="false"/>
    <row r="953" customFormat="false" ht="15.75" hidden="false" customHeight="true" outlineLevel="0" collapsed="false"/>
    <row r="954" customFormat="false" ht="15.75" hidden="false" customHeight="true" outlineLevel="0" collapsed="false"/>
    <row r="955" customFormat="false" ht="15.75" hidden="false" customHeight="true" outlineLevel="0" collapsed="false"/>
    <row r="956" customFormat="false" ht="15.75" hidden="false" customHeight="true" outlineLevel="0" collapsed="false"/>
    <row r="957" customFormat="false" ht="15.75" hidden="false" customHeight="true" outlineLevel="0" collapsed="false"/>
    <row r="958" customFormat="false" ht="15.75" hidden="false" customHeight="true" outlineLevel="0" collapsed="false"/>
    <row r="959" customFormat="false" ht="15.75" hidden="false" customHeight="true" outlineLevel="0" collapsed="false"/>
    <row r="960" customFormat="false" ht="15.75" hidden="false" customHeight="true" outlineLevel="0" collapsed="false"/>
    <row r="961" customFormat="false" ht="15.75" hidden="false" customHeight="true" outlineLevel="0" collapsed="false"/>
    <row r="962" customFormat="false" ht="15.75" hidden="false" customHeight="true" outlineLevel="0" collapsed="false"/>
    <row r="963" customFormat="false" ht="15.75" hidden="false" customHeight="true" outlineLevel="0" collapsed="false"/>
    <row r="964" customFormat="false" ht="15.75" hidden="false" customHeight="true" outlineLevel="0" collapsed="false"/>
    <row r="965" customFormat="false" ht="15.75" hidden="false" customHeight="true" outlineLevel="0" collapsed="false"/>
    <row r="966" customFormat="false" ht="15.75" hidden="false" customHeight="true" outlineLevel="0" collapsed="false"/>
    <row r="967" customFormat="false" ht="15.75" hidden="false" customHeight="true" outlineLevel="0" collapsed="false"/>
    <row r="968" customFormat="false" ht="15.75" hidden="false" customHeight="true" outlineLevel="0" collapsed="false"/>
    <row r="969" customFormat="false" ht="15.75" hidden="false" customHeight="true" outlineLevel="0" collapsed="false"/>
    <row r="970" customFormat="false" ht="15.75" hidden="false" customHeight="true" outlineLevel="0" collapsed="false"/>
    <row r="971" customFormat="false" ht="15.75" hidden="false" customHeight="true" outlineLevel="0" collapsed="false"/>
    <row r="972" customFormat="false" ht="15.75" hidden="false" customHeight="true" outlineLevel="0" collapsed="false"/>
    <row r="973" customFormat="false" ht="15.75" hidden="false" customHeight="true" outlineLevel="0" collapsed="false"/>
    <row r="974" customFormat="false" ht="15.75" hidden="false" customHeight="true" outlineLevel="0" collapsed="false"/>
    <row r="975" customFormat="false" ht="15.75" hidden="false" customHeight="true" outlineLevel="0" collapsed="false"/>
    <row r="976" customFormat="false" ht="15.75" hidden="false" customHeight="true" outlineLevel="0" collapsed="false"/>
    <row r="977" customFormat="false" ht="15.75" hidden="false" customHeight="true" outlineLevel="0" collapsed="false"/>
    <row r="978" customFormat="false" ht="15.75" hidden="false" customHeight="true" outlineLevel="0" collapsed="false"/>
    <row r="979" customFormat="false" ht="15.75" hidden="false" customHeight="true" outlineLevel="0" collapsed="false"/>
    <row r="980" customFormat="false" ht="15.75" hidden="false" customHeight="true" outlineLevel="0" collapsed="false"/>
    <row r="981" customFormat="false" ht="15.75" hidden="false" customHeight="true" outlineLevel="0" collapsed="false"/>
    <row r="982" customFormat="false" ht="15.75" hidden="false" customHeight="true" outlineLevel="0" collapsed="false"/>
    <row r="983" customFormat="false" ht="15.75" hidden="false" customHeight="true" outlineLevel="0" collapsed="false"/>
    <row r="984" customFormat="false" ht="15.75" hidden="false" customHeight="true" outlineLevel="0" collapsed="false"/>
    <row r="985" customFormat="false" ht="15.75" hidden="false" customHeight="true" outlineLevel="0" collapsed="false"/>
    <row r="986" customFormat="false" ht="15.75" hidden="false" customHeight="true" outlineLevel="0" collapsed="false"/>
    <row r="987" customFormat="false" ht="15.75" hidden="false" customHeight="true" outlineLevel="0" collapsed="false"/>
    <row r="988" customFormat="false" ht="15.75" hidden="false" customHeight="true" outlineLevel="0" collapsed="false"/>
    <row r="989" customFormat="false" ht="15.75" hidden="false" customHeight="true" outlineLevel="0" collapsed="false"/>
    <row r="990" customFormat="false" ht="15.75" hidden="false" customHeight="true" outlineLevel="0" collapsed="false"/>
    <row r="991" customFormat="false" ht="15.75" hidden="false" customHeight="true" outlineLevel="0" collapsed="false"/>
    <row r="992" customFormat="false" ht="15.75" hidden="false" customHeight="true" outlineLevel="0" collapsed="false"/>
    <row r="993" customFormat="false" ht="15.75" hidden="false" customHeight="true" outlineLevel="0" collapsed="false"/>
    <row r="994" customFormat="false" ht="15.75" hidden="false" customHeight="true" outlineLevel="0" collapsed="false"/>
    <row r="995" customFormat="false" ht="15.75" hidden="false" customHeight="true" outlineLevel="0" collapsed="false"/>
    <row r="996" customFormat="false" ht="15.75" hidden="false" customHeight="true" outlineLevel="0" collapsed="false"/>
    <row r="997" customFormat="false" ht="15.75" hidden="false" customHeight="true" outlineLevel="0" collapsed="false"/>
    <row r="998" customFormat="false" ht="15.75" hidden="false" customHeight="true" outlineLevel="0" collapsed="false"/>
    <row r="999" customFormat="false" ht="15.75" hidden="false" customHeight="true" outlineLevel="0" collapsed="false"/>
    <row r="1000" customFormat="false" ht="15.75" hidden="false" customHeight="true" outlineLevel="0" collapsed="false"/>
  </sheetData>
  <mergeCells count="15">
    <mergeCell ref="A1:H1"/>
    <mergeCell ref="A2:H3"/>
    <mergeCell ref="A5:A7"/>
    <mergeCell ref="B5:B7"/>
    <mergeCell ref="C5:C7"/>
    <mergeCell ref="D5:D7"/>
    <mergeCell ref="E5:E7"/>
    <mergeCell ref="F5:F7"/>
    <mergeCell ref="D8:F8"/>
    <mergeCell ref="D12:F12"/>
    <mergeCell ref="D16:F16"/>
    <mergeCell ref="D18:F18"/>
    <mergeCell ref="D19:F19"/>
    <mergeCell ref="D20:F20"/>
    <mergeCell ref="D21:F21"/>
  </mergeCells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43</TotalTime>
  <Application>LibreOffice/7.6.2.1$Windows_X86_64 LibreOffice_project/56f7684011345957bbf33a7ee678afaf4d2ba333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2014-05-05T16:42:42Z</dcterms:created>
  <dc:creator>Palmyra Farinazzo Reis Repette</dc:creator>
  <dc:description/>
  <dc:language>pt-BR</dc:language>
  <cp:lastModifiedBy/>
  <dcterms:modified xsi:type="dcterms:W3CDTF">2024-03-08T13:53:59Z</dcterms:modified>
  <cp:revision>1</cp:revision>
  <dc:subject/>
  <dc:title/>
</cp:coreProperties>
</file>