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23\"/>
    </mc:Choice>
  </mc:AlternateContent>
  <bookViews>
    <workbookView xWindow="0" yWindow="0" windowWidth="15300" windowHeight="7050" tabRatio="664"/>
  </bookViews>
  <sheets>
    <sheet name="ORÇAMENTO" sheetId="1" r:id="rId1"/>
    <sheet name="COMPOSIÇÕES REFERENCIAIS" sheetId="4" r:id="rId2"/>
  </sheets>
  <definedNames>
    <definedName name="_xlnm.Print_Area" localSheetId="1">'COMPOSIÇÕES REFERENCIAIS'!$A$1:$D$1073</definedName>
    <definedName name="_xlnm.Print_Area" localSheetId="0">ORÇAMENTO!$A$1:$N$159</definedName>
    <definedName name="Excel_BuiltIn_Print_Titles" localSheetId="0">ORÇAMENTO!#REF!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3" i="1" l="1"/>
  <c r="M161" i="1"/>
  <c r="M154" i="1" l="1"/>
  <c r="M158" i="1" s="1"/>
  <c r="G6" i="1"/>
  <c r="I6" i="1"/>
  <c r="K6" i="1"/>
  <c r="B10" i="1"/>
  <c r="G10" i="1"/>
  <c r="I10" i="1"/>
  <c r="K10" i="1"/>
  <c r="B11" i="1"/>
  <c r="G11" i="1"/>
  <c r="I11" i="1"/>
  <c r="K11" i="1"/>
  <c r="B12" i="1"/>
  <c r="E12" i="1"/>
  <c r="K12" i="1" s="1"/>
  <c r="B13" i="1"/>
  <c r="G13" i="1"/>
  <c r="I13" i="1"/>
  <c r="K13" i="1"/>
  <c r="B14" i="1"/>
  <c r="G14" i="1"/>
  <c r="I14" i="1"/>
  <c r="K14" i="1"/>
  <c r="B15" i="1"/>
  <c r="G15" i="1"/>
  <c r="I15" i="1"/>
  <c r="K15" i="1"/>
  <c r="B16" i="1"/>
  <c r="G16" i="1"/>
  <c r="I16" i="1"/>
  <c r="K16" i="1"/>
  <c r="B17" i="1"/>
  <c r="G17" i="1"/>
  <c r="I17" i="1"/>
  <c r="K17" i="1"/>
  <c r="B18" i="1"/>
  <c r="G18" i="1"/>
  <c r="I18" i="1"/>
  <c r="K18" i="1"/>
  <c r="B19" i="1"/>
  <c r="G19" i="1"/>
  <c r="I19" i="1"/>
  <c r="K19" i="1"/>
  <c r="B20" i="1"/>
  <c r="G20" i="1"/>
  <c r="I20" i="1"/>
  <c r="K20" i="1"/>
  <c r="B24" i="1"/>
  <c r="I24" i="1"/>
  <c r="K24" i="1"/>
  <c r="B25" i="1"/>
  <c r="I25" i="1"/>
  <c r="K25" i="1"/>
  <c r="B26" i="1"/>
  <c r="I26" i="1"/>
  <c r="K26" i="1"/>
  <c r="B27" i="1"/>
  <c r="I27" i="1"/>
  <c r="K27" i="1"/>
  <c r="B28" i="1"/>
  <c r="I28" i="1"/>
  <c r="K28" i="1"/>
  <c r="B29" i="1"/>
  <c r="I29" i="1"/>
  <c r="K29" i="1"/>
  <c r="B30" i="1"/>
  <c r="I30" i="1"/>
  <c r="K30" i="1"/>
  <c r="B31" i="1"/>
  <c r="I31" i="1"/>
  <c r="K31" i="1"/>
  <c r="B32" i="1"/>
  <c r="I32" i="1"/>
  <c r="K32" i="1"/>
  <c r="B33" i="1"/>
  <c r="I33" i="1"/>
  <c r="K33" i="1"/>
  <c r="B34" i="1"/>
  <c r="I34" i="1"/>
  <c r="K34" i="1"/>
  <c r="B35" i="1"/>
  <c r="I35" i="1"/>
  <c r="K35" i="1"/>
  <c r="B36" i="1"/>
  <c r="I36" i="1"/>
  <c r="K36" i="1"/>
  <c r="B37" i="1"/>
  <c r="I37" i="1"/>
  <c r="K37" i="1"/>
  <c r="B38" i="1"/>
  <c r="I38" i="1"/>
  <c r="K38" i="1"/>
  <c r="B39" i="1"/>
  <c r="I39" i="1"/>
  <c r="K39" i="1"/>
  <c r="B40" i="1"/>
  <c r="I40" i="1"/>
  <c r="K40" i="1"/>
  <c r="B41" i="1"/>
  <c r="I41" i="1"/>
  <c r="K41" i="1"/>
  <c r="B42" i="1"/>
  <c r="I42" i="1"/>
  <c r="K42" i="1"/>
  <c r="B43" i="1"/>
  <c r="I43" i="1"/>
  <c r="K43" i="1"/>
  <c r="B44" i="1"/>
  <c r="I44" i="1"/>
  <c r="K44" i="1"/>
  <c r="B45" i="1"/>
  <c r="I45" i="1"/>
  <c r="K45" i="1"/>
  <c r="B46" i="1"/>
  <c r="I46" i="1"/>
  <c r="K46" i="1"/>
  <c r="B49" i="1"/>
  <c r="G49" i="1"/>
  <c r="I49" i="1"/>
  <c r="K49" i="1"/>
  <c r="B50" i="1"/>
  <c r="G50" i="1"/>
  <c r="I50" i="1"/>
  <c r="K50" i="1"/>
  <c r="B51" i="1"/>
  <c r="G51" i="1"/>
  <c r="I51" i="1"/>
  <c r="K51" i="1"/>
  <c r="B52" i="1"/>
  <c r="G52" i="1"/>
  <c r="I52" i="1"/>
  <c r="K52" i="1"/>
  <c r="B53" i="1"/>
  <c r="G53" i="1"/>
  <c r="I53" i="1"/>
  <c r="K53" i="1"/>
  <c r="B54" i="1"/>
  <c r="G54" i="1"/>
  <c r="I54" i="1"/>
  <c r="K54" i="1"/>
  <c r="B55" i="1"/>
  <c r="G55" i="1"/>
  <c r="I55" i="1"/>
  <c r="K55" i="1"/>
  <c r="B56" i="1"/>
  <c r="G56" i="1"/>
  <c r="I56" i="1"/>
  <c r="K56" i="1"/>
  <c r="B59" i="1"/>
  <c r="I59" i="1"/>
  <c r="K59" i="1"/>
  <c r="B60" i="1"/>
  <c r="I60" i="1"/>
  <c r="K60" i="1"/>
  <c r="B61" i="1"/>
  <c r="I61" i="1"/>
  <c r="K61" i="1"/>
  <c r="B62" i="1"/>
  <c r="I62" i="1"/>
  <c r="K62" i="1"/>
  <c r="B63" i="1"/>
  <c r="I63" i="1"/>
  <c r="K63" i="1"/>
  <c r="B64" i="1"/>
  <c r="I64" i="1"/>
  <c r="K64" i="1"/>
  <c r="B65" i="1"/>
  <c r="I65" i="1"/>
  <c r="K65" i="1"/>
  <c r="G66" i="1"/>
  <c r="I66" i="1"/>
  <c r="K66" i="1"/>
  <c r="G67" i="1"/>
  <c r="I67" i="1"/>
  <c r="K67" i="1"/>
  <c r="G68" i="1"/>
  <c r="I68" i="1"/>
  <c r="K68" i="1"/>
  <c r="I69" i="1"/>
  <c r="K69" i="1"/>
  <c r="G70" i="1"/>
  <c r="I70" i="1"/>
  <c r="K70" i="1"/>
  <c r="G71" i="1"/>
  <c r="I71" i="1"/>
  <c r="K71" i="1"/>
  <c r="G72" i="1"/>
  <c r="I72" i="1"/>
  <c r="K72" i="1"/>
  <c r="I73" i="1"/>
  <c r="K73" i="1"/>
  <c r="G74" i="1"/>
  <c r="I74" i="1"/>
  <c r="K74" i="1"/>
  <c r="E75" i="1"/>
  <c r="I75" i="1" s="1"/>
  <c r="K75" i="1"/>
  <c r="B76" i="1"/>
  <c r="G76" i="1"/>
  <c r="I76" i="1"/>
  <c r="K76" i="1"/>
  <c r="B77" i="1"/>
  <c r="G77" i="1"/>
  <c r="I77" i="1"/>
  <c r="K77" i="1"/>
  <c r="B80" i="1"/>
  <c r="I80" i="1"/>
  <c r="K80" i="1"/>
  <c r="B81" i="1"/>
  <c r="I81" i="1"/>
  <c r="K81" i="1"/>
  <c r="B82" i="1"/>
  <c r="I82" i="1"/>
  <c r="K82" i="1"/>
  <c r="B83" i="1"/>
  <c r="G83" i="1"/>
  <c r="I83" i="1"/>
  <c r="K83" i="1"/>
  <c r="B84" i="1"/>
  <c r="G84" i="1"/>
  <c r="I84" i="1"/>
  <c r="K84" i="1"/>
  <c r="B85" i="1"/>
  <c r="G85" i="1"/>
  <c r="I85" i="1"/>
  <c r="K85" i="1"/>
  <c r="B86" i="1"/>
  <c r="G86" i="1"/>
  <c r="I86" i="1"/>
  <c r="K86" i="1"/>
  <c r="B87" i="1"/>
  <c r="G87" i="1"/>
  <c r="I87" i="1"/>
  <c r="K87" i="1"/>
  <c r="B88" i="1"/>
  <c r="G88" i="1"/>
  <c r="I88" i="1"/>
  <c r="K88" i="1"/>
  <c r="B89" i="1"/>
  <c r="G89" i="1"/>
  <c r="I89" i="1"/>
  <c r="K89" i="1"/>
  <c r="B92" i="1"/>
  <c r="G92" i="1"/>
  <c r="I92" i="1"/>
  <c r="K92" i="1"/>
  <c r="B93" i="1"/>
  <c r="G93" i="1"/>
  <c r="I93" i="1"/>
  <c r="K93" i="1"/>
  <c r="B94" i="1"/>
  <c r="G94" i="1"/>
  <c r="I94" i="1"/>
  <c r="K94" i="1"/>
  <c r="B95" i="1"/>
  <c r="G95" i="1"/>
  <c r="I95" i="1"/>
  <c r="K95" i="1"/>
  <c r="B96" i="1"/>
  <c r="G96" i="1"/>
  <c r="I96" i="1"/>
  <c r="K96" i="1"/>
  <c r="B97" i="1"/>
  <c r="G97" i="1"/>
  <c r="I97" i="1"/>
  <c r="K97" i="1"/>
  <c r="B98" i="1"/>
  <c r="G98" i="1"/>
  <c r="I98" i="1"/>
  <c r="K98" i="1"/>
  <c r="B99" i="1"/>
  <c r="G99" i="1"/>
  <c r="I99" i="1"/>
  <c r="K99" i="1"/>
  <c r="B100" i="1"/>
  <c r="G100" i="1"/>
  <c r="I100" i="1"/>
  <c r="K100" i="1"/>
  <c r="B101" i="1"/>
  <c r="G101" i="1"/>
  <c r="I101" i="1"/>
  <c r="K101" i="1"/>
  <c r="B102" i="1"/>
  <c r="G102" i="1"/>
  <c r="I102" i="1"/>
  <c r="K102" i="1"/>
  <c r="B103" i="1"/>
  <c r="E103" i="1"/>
  <c r="K103" i="1" s="1"/>
  <c r="B107" i="1"/>
  <c r="G107" i="1"/>
  <c r="I107" i="1"/>
  <c r="K107" i="1"/>
  <c r="B108" i="1"/>
  <c r="G108" i="1"/>
  <c r="I108" i="1"/>
  <c r="K108" i="1"/>
  <c r="B109" i="1"/>
  <c r="G109" i="1"/>
  <c r="I109" i="1"/>
  <c r="K109" i="1"/>
  <c r="B110" i="1"/>
  <c r="G110" i="1"/>
  <c r="I110" i="1"/>
  <c r="K110" i="1"/>
  <c r="L110" i="1"/>
  <c r="M110" i="1" s="1"/>
  <c r="B111" i="1"/>
  <c r="G111" i="1"/>
  <c r="I111" i="1"/>
  <c r="K111" i="1"/>
  <c r="B115" i="1"/>
  <c r="E115" i="1"/>
  <c r="K115" i="1" s="1"/>
  <c r="B116" i="1"/>
  <c r="G116" i="1"/>
  <c r="I116" i="1"/>
  <c r="K116" i="1"/>
  <c r="B117" i="1"/>
  <c r="G117" i="1"/>
  <c r="I117" i="1"/>
  <c r="K117" i="1"/>
  <c r="B118" i="1"/>
  <c r="E118" i="1"/>
  <c r="K118" i="1" s="1"/>
  <c r="L118" i="1"/>
  <c r="B119" i="1"/>
  <c r="G119" i="1"/>
  <c r="I119" i="1"/>
  <c r="K119" i="1"/>
  <c r="B120" i="1"/>
  <c r="G120" i="1"/>
  <c r="I120" i="1"/>
  <c r="K120" i="1"/>
  <c r="B123" i="1"/>
  <c r="E123" i="1"/>
  <c r="K123" i="1" s="1"/>
  <c r="B124" i="1"/>
  <c r="E124" i="1"/>
  <c r="K124" i="1" s="1"/>
  <c r="B125" i="1"/>
  <c r="E125" i="1"/>
  <c r="K125" i="1" s="1"/>
  <c r="I125" i="1"/>
  <c r="B126" i="1"/>
  <c r="E126" i="1"/>
  <c r="K126" i="1" s="1"/>
  <c r="B127" i="1"/>
  <c r="G127" i="1"/>
  <c r="I127" i="1"/>
  <c r="K127" i="1"/>
  <c r="B128" i="1"/>
  <c r="G128" i="1"/>
  <c r="I128" i="1"/>
  <c r="K128" i="1"/>
  <c r="B132" i="1"/>
  <c r="G132" i="1"/>
  <c r="I132" i="1"/>
  <c r="K132" i="1"/>
  <c r="G133" i="1"/>
  <c r="I133" i="1"/>
  <c r="K133" i="1"/>
  <c r="B137" i="1"/>
  <c r="E137" i="1"/>
  <c r="K137" i="1" s="1"/>
  <c r="B141" i="1"/>
  <c r="G141" i="1"/>
  <c r="I141" i="1"/>
  <c r="K141" i="1"/>
  <c r="K160" i="1" l="1"/>
  <c r="M162" i="1" s="1"/>
  <c r="I124" i="1"/>
  <c r="I123" i="1"/>
  <c r="G124" i="1"/>
  <c r="I115" i="1"/>
  <c r="I12" i="1"/>
  <c r="M118" i="1"/>
  <c r="L76" i="1"/>
  <c r="M76" i="1" s="1"/>
  <c r="L141" i="1"/>
  <c r="M141" i="1" s="1"/>
  <c r="M140" i="1" s="1"/>
  <c r="M139" i="1" s="1"/>
  <c r="L99" i="1"/>
  <c r="M99" i="1" s="1"/>
  <c r="L123" i="1"/>
  <c r="M123" i="1" s="1"/>
  <c r="L74" i="1"/>
  <c r="M74" i="1" s="1"/>
  <c r="L71" i="1"/>
  <c r="M71" i="1" s="1"/>
  <c r="L125" i="1"/>
  <c r="M125" i="1" s="1"/>
  <c r="L137" i="1"/>
  <c r="M137" i="1" s="1"/>
  <c r="M136" i="1" s="1"/>
  <c r="M135" i="1" s="1"/>
  <c r="L95" i="1"/>
  <c r="M95" i="1" s="1"/>
  <c r="L68" i="1"/>
  <c r="M68" i="1" s="1"/>
  <c r="L66" i="1"/>
  <c r="M66" i="1" s="1"/>
  <c r="L56" i="1"/>
  <c r="M56" i="1" s="1"/>
  <c r="G123" i="1"/>
  <c r="L120" i="1"/>
  <c r="M120" i="1" s="1"/>
  <c r="I118" i="1"/>
  <c r="G103" i="1"/>
  <c r="L52" i="1"/>
  <c r="M52" i="1" s="1"/>
  <c r="L96" i="1"/>
  <c r="M96" i="1" s="1"/>
  <c r="L53" i="1"/>
  <c r="M53" i="1" s="1"/>
  <c r="L49" i="1"/>
  <c r="M49" i="1" s="1"/>
  <c r="I137" i="1"/>
  <c r="I126" i="1"/>
  <c r="K144" i="1"/>
  <c r="G115" i="1"/>
  <c r="L101" i="1"/>
  <c r="M101" i="1" s="1"/>
  <c r="L97" i="1"/>
  <c r="M97" i="1" s="1"/>
  <c r="L93" i="1"/>
  <c r="M93" i="1" s="1"/>
  <c r="G75" i="1"/>
  <c r="L72" i="1"/>
  <c r="M72" i="1" s="1"/>
  <c r="L70" i="1"/>
  <c r="M70" i="1" s="1"/>
  <c r="L54" i="1"/>
  <c r="M54" i="1" s="1"/>
  <c r="L50" i="1"/>
  <c r="M50" i="1" s="1"/>
  <c r="L12" i="1"/>
  <c r="M12" i="1" s="1"/>
  <c r="L133" i="1"/>
  <c r="M133" i="1" s="1"/>
  <c r="L111" i="1"/>
  <c r="M111" i="1" s="1"/>
  <c r="L100" i="1"/>
  <c r="M100" i="1" s="1"/>
  <c r="L92" i="1"/>
  <c r="M92" i="1" s="1"/>
  <c r="G126" i="1"/>
  <c r="L119" i="1"/>
  <c r="M119" i="1" s="1"/>
  <c r="I103" i="1"/>
  <c r="L102" i="1"/>
  <c r="M102" i="1" s="1"/>
  <c r="L98" i="1"/>
  <c r="M98" i="1" s="1"/>
  <c r="L94" i="1"/>
  <c r="M94" i="1" s="1"/>
  <c r="L67" i="1"/>
  <c r="M67" i="1" s="1"/>
  <c r="L55" i="1"/>
  <c r="M55" i="1" s="1"/>
  <c r="L51" i="1"/>
  <c r="M51" i="1" s="1"/>
  <c r="L6" i="1"/>
  <c r="M6" i="1" s="1"/>
  <c r="M5" i="1" s="1"/>
  <c r="M4" i="1" s="1"/>
  <c r="L128" i="1"/>
  <c r="M128" i="1" s="1"/>
  <c r="L127" i="1"/>
  <c r="M127" i="1" s="1"/>
  <c r="L126" i="1"/>
  <c r="M126" i="1" s="1"/>
  <c r="L109" i="1"/>
  <c r="M109" i="1" s="1"/>
  <c r="L108" i="1"/>
  <c r="M108" i="1" s="1"/>
  <c r="L107" i="1"/>
  <c r="M107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75" i="1"/>
  <c r="M75" i="1" s="1"/>
  <c r="G59" i="1"/>
  <c r="L59" i="1"/>
  <c r="M59" i="1" s="1"/>
  <c r="G82" i="1"/>
  <c r="L82" i="1"/>
  <c r="M82" i="1" s="1"/>
  <c r="G80" i="1"/>
  <c r="L80" i="1"/>
  <c r="M80" i="1" s="1"/>
  <c r="G60" i="1"/>
  <c r="L60" i="1"/>
  <c r="M60" i="1" s="1"/>
  <c r="G137" i="1"/>
  <c r="G125" i="1"/>
  <c r="G118" i="1"/>
  <c r="G81" i="1"/>
  <c r="L81" i="1"/>
  <c r="M81" i="1" s="1"/>
  <c r="G73" i="1"/>
  <c r="L73" i="1"/>
  <c r="M73" i="1" s="1"/>
  <c r="G69" i="1"/>
  <c r="L69" i="1"/>
  <c r="M69" i="1" s="1"/>
  <c r="G65" i="1"/>
  <c r="L65" i="1"/>
  <c r="M65" i="1" s="1"/>
  <c r="G63" i="1"/>
  <c r="L63" i="1"/>
  <c r="M63" i="1" s="1"/>
  <c r="G61" i="1"/>
  <c r="L61" i="1"/>
  <c r="M61" i="1" s="1"/>
  <c r="G46" i="1"/>
  <c r="L46" i="1"/>
  <c r="M46" i="1" s="1"/>
  <c r="G45" i="1"/>
  <c r="L45" i="1"/>
  <c r="M45" i="1" s="1"/>
  <c r="G44" i="1"/>
  <c r="L44" i="1"/>
  <c r="M44" i="1" s="1"/>
  <c r="G43" i="1"/>
  <c r="L43" i="1"/>
  <c r="M43" i="1" s="1"/>
  <c r="G42" i="1"/>
  <c r="L42" i="1"/>
  <c r="M42" i="1" s="1"/>
  <c r="G41" i="1"/>
  <c r="L41" i="1"/>
  <c r="M41" i="1" s="1"/>
  <c r="G40" i="1"/>
  <c r="L40" i="1"/>
  <c r="M40" i="1" s="1"/>
  <c r="G39" i="1"/>
  <c r="L39" i="1"/>
  <c r="M39" i="1" s="1"/>
  <c r="G38" i="1"/>
  <c r="L38" i="1"/>
  <c r="M38" i="1" s="1"/>
  <c r="G37" i="1"/>
  <c r="L37" i="1"/>
  <c r="M37" i="1" s="1"/>
  <c r="G36" i="1"/>
  <c r="L36" i="1"/>
  <c r="M36" i="1" s="1"/>
  <c r="G35" i="1"/>
  <c r="L35" i="1"/>
  <c r="M35" i="1" s="1"/>
  <c r="G34" i="1"/>
  <c r="L34" i="1"/>
  <c r="M34" i="1" s="1"/>
  <c r="G33" i="1"/>
  <c r="L33" i="1"/>
  <c r="M33" i="1" s="1"/>
  <c r="G32" i="1"/>
  <c r="L32" i="1"/>
  <c r="M32" i="1" s="1"/>
  <c r="G31" i="1"/>
  <c r="L31" i="1"/>
  <c r="M31" i="1" s="1"/>
  <c r="G30" i="1"/>
  <c r="L30" i="1"/>
  <c r="M30" i="1" s="1"/>
  <c r="G29" i="1"/>
  <c r="L29" i="1"/>
  <c r="M29" i="1" s="1"/>
  <c r="G28" i="1"/>
  <c r="L28" i="1"/>
  <c r="M28" i="1" s="1"/>
  <c r="G27" i="1"/>
  <c r="L27" i="1"/>
  <c r="M27" i="1" s="1"/>
  <c r="G26" i="1"/>
  <c r="L26" i="1"/>
  <c r="M26" i="1" s="1"/>
  <c r="G25" i="1"/>
  <c r="L25" i="1"/>
  <c r="M25" i="1" s="1"/>
  <c r="G24" i="1"/>
  <c r="L24" i="1"/>
  <c r="M24" i="1" s="1"/>
  <c r="G64" i="1"/>
  <c r="L64" i="1"/>
  <c r="M64" i="1" s="1"/>
  <c r="G62" i="1"/>
  <c r="L62" i="1"/>
  <c r="M62" i="1" s="1"/>
  <c r="L132" i="1"/>
  <c r="M132" i="1" s="1"/>
  <c r="L124" i="1"/>
  <c r="M124" i="1" s="1"/>
  <c r="L117" i="1"/>
  <c r="M117" i="1" s="1"/>
  <c r="L116" i="1"/>
  <c r="M116" i="1" s="1"/>
  <c r="L115" i="1"/>
  <c r="M115" i="1" s="1"/>
  <c r="L103" i="1"/>
  <c r="M103" i="1" s="1"/>
  <c r="L77" i="1"/>
  <c r="M77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G12" i="1"/>
  <c r="L11" i="1"/>
  <c r="M11" i="1" s="1"/>
  <c r="L10" i="1"/>
  <c r="M10" i="1" s="1"/>
  <c r="M48" i="1" l="1"/>
  <c r="M23" i="1"/>
  <c r="M114" i="1"/>
  <c r="M131" i="1"/>
  <c r="M130" i="1" s="1"/>
  <c r="M79" i="1"/>
  <c r="I144" i="1"/>
  <c r="M91" i="1"/>
  <c r="M122" i="1"/>
  <c r="M58" i="1"/>
  <c r="G144" i="1"/>
  <c r="M9" i="1"/>
  <c r="M8" i="1" s="1"/>
  <c r="M106" i="1"/>
  <c r="M105" i="1" s="1"/>
  <c r="M113" i="1" l="1"/>
  <c r="M22" i="1"/>
  <c r="M144" i="1" l="1"/>
</calcChain>
</file>

<file path=xl/sharedStrings.xml><?xml version="1.0" encoding="utf-8"?>
<sst xmlns="http://schemas.openxmlformats.org/spreadsheetml/2006/main" count="2525" uniqueCount="616">
  <si>
    <t>h</t>
  </si>
  <si>
    <t>INSUMO</t>
  </si>
  <si>
    <t>MÃO DE OBRA</t>
  </si>
  <si>
    <t>VALOR TOTAL</t>
  </si>
  <si>
    <t>ITEM</t>
  </si>
  <si>
    <t>DISCRIMINAÇÃO DOS SERVIÇOS</t>
  </si>
  <si>
    <t>CLASS</t>
  </si>
  <si>
    <t>UNID.</t>
  </si>
  <si>
    <t>QUANT</t>
  </si>
  <si>
    <t>PREÇO UNIT</t>
  </si>
  <si>
    <t>PREÇO TOTAL</t>
  </si>
  <si>
    <t>UNIT.</t>
  </si>
  <si>
    <t>TOTAL</t>
  </si>
  <si>
    <t>1.0</t>
  </si>
  <si>
    <t>1.1</t>
  </si>
  <si>
    <t>SER.CG</t>
  </si>
  <si>
    <t>m2</t>
  </si>
  <si>
    <t>2.0</t>
  </si>
  <si>
    <t>2.1</t>
  </si>
  <si>
    <t>MATERIAIS</t>
  </si>
  <si>
    <t>RISCO E IMPREVISTOS</t>
  </si>
  <si>
    <t>DESPESAS FINANCEIRAS</t>
  </si>
  <si>
    <t>ADMINISTRAÇÃO CENTRAL</t>
  </si>
  <si>
    <t>LUCRO</t>
  </si>
  <si>
    <t>COFINS</t>
  </si>
  <si>
    <t>PIS</t>
  </si>
  <si>
    <t>TOTAL FINAL</t>
  </si>
  <si>
    <t>MO</t>
  </si>
  <si>
    <t xml:space="preserve">EQUIPAMENTOS </t>
  </si>
  <si>
    <t>SERVIÇOS PRELIMINARES</t>
  </si>
  <si>
    <t>1.1.1</t>
  </si>
  <si>
    <t>PLACA DE OBRA EM CHAPA DE AÇO GALVANIZADO</t>
  </si>
  <si>
    <t>H</t>
  </si>
  <si>
    <t xml:space="preserve">SERVENTE COM ENCARGOS COMPLEMENTARES </t>
  </si>
  <si>
    <t>KG</t>
  </si>
  <si>
    <t>M2</t>
  </si>
  <si>
    <t xml:space="preserve">Limpeza final </t>
  </si>
  <si>
    <t>TOTAL GERAL - SEM BDI e ADM</t>
  </si>
  <si>
    <t>Valor Total MO</t>
  </si>
  <si>
    <t>Valor Total MAT</t>
  </si>
  <si>
    <t>Valor Total EQ</t>
  </si>
  <si>
    <t xml:space="preserve">LIMPEZA FINAL </t>
  </si>
  <si>
    <r>
      <t>m</t>
    </r>
    <r>
      <rPr>
        <vertAlign val="superscript"/>
        <sz val="8"/>
        <rFont val="Arial"/>
        <family val="2"/>
      </rPr>
      <t>2</t>
    </r>
  </si>
  <si>
    <t>COMPOSIÇÃO</t>
  </si>
  <si>
    <t>SEGURO + GARANTIA</t>
  </si>
  <si>
    <t>LIMPEZA FINAL</t>
  </si>
  <si>
    <t>ADMINISTRAÇÃO LOCAL</t>
  </si>
  <si>
    <t>UNID</t>
  </si>
  <si>
    <t>M3</t>
  </si>
  <si>
    <t>M</t>
  </si>
  <si>
    <t>m</t>
  </si>
  <si>
    <t>SERVENTE COM ENCARGOS COMPLEMENTARES</t>
  </si>
  <si>
    <t>unid.</t>
  </si>
  <si>
    <t>AUXILIAR DE ENCANADOR OU BOMBEIRO HIDRÁULICO COM ENCARGOS COMPLEMENTARES</t>
  </si>
  <si>
    <t>ENCANADOR OU BOMBEIRO HIDRÁULICO COM ENCARGOS COMPLEMENTARES</t>
  </si>
  <si>
    <t>CABO DE COBRE FLEXÍVEL ISOLADO, 2,5 MM², ANTI-CHAMA 450/750 V, PARA CIRCUITOS TERMINAIS - FORNECIMENTO E INSTALAÇÃO.</t>
  </si>
  <si>
    <t>CÓDIGO SINAPI 91926</t>
  </si>
  <si>
    <t>CABO DE COBRE, FLEXIVEL, CLASSE 4 OU 5, ISOLACAO EM PVC/A, ANTICHAMA BWF-B, 1 CONDUTOR, 450/750 V, SECAO NOMINAL 2,5 MM2</t>
  </si>
  <si>
    <t>FITA ISOLANTE ADESIVA ANTICHAMA, USO ATE 750 V, EM ROLO DE 19 MM X 5 M</t>
  </si>
  <si>
    <t>AUXILIAR DE ELETRICISTA COM ENCARGOS COMPLEMENTARES</t>
  </si>
  <si>
    <t>ELETRICISTA COM ENCARGOS COMPLEMENTARES</t>
  </si>
  <si>
    <t>Organização do canteiro</t>
  </si>
  <si>
    <t>unid</t>
  </si>
  <si>
    <t>ARAME GALVANIZADO 12 BWG, D = 2,76 MM (0,048 KG/M) OU 14 BWG, D = 2,11 MM (0,026 KG/M)</t>
  </si>
  <si>
    <t>COMPOSICAO</t>
  </si>
  <si>
    <t>88316</t>
  </si>
  <si>
    <t>88248</t>
  </si>
  <si>
    <t>88267</t>
  </si>
  <si>
    <t>ARGAMASSA TRAÇO 1:1:6 (EM VOLUME DE CIMENTO, CAL E AREIA MÉDIA ÚMIDA) PARA EMBOÇO/MASSA ÚNICA/ASSENTAMENTO DE ALVENARIA DE VEDAÇÃO, PREPARO MANUAL. AF_08/2019</t>
  </si>
  <si>
    <t>UN</t>
  </si>
  <si>
    <t>CABO DE COBRE FLEXÍVEL ISOLADO, 4 MM², ANTI-CHAMA 450/750 V, PARA CIRCUITOS TERMINAIS - FORNECIMENTO E INSTALAÇÃO</t>
  </si>
  <si>
    <t xml:space="preserve">COMPOSIÇÕES REFERENCIAIS </t>
  </si>
  <si>
    <t/>
  </si>
  <si>
    <t>CHUMBADOR, DIAMETRO 1/4" COM PARAFUSO 1/4" X 40 MM</t>
  </si>
  <si>
    <t>PORCA ZINCADA, SEXTAVADA, DIAMETRO 1/4"</t>
  </si>
  <si>
    <t>88247</t>
  </si>
  <si>
    <t>88264</t>
  </si>
  <si>
    <t>FIXAÇÃO DE TUBOS HORIZONTAIS DE PVC, CPVC OU COBRE DIÂMETROS MENORES OU IGUAIS A 40 MM OU ELETROCALHAS ATÉ 150MM DE LARGURA, COM ABRAÇADEIRA METÁLICA RÍGIDA TIPO D 1/2, FIXADA EM PERFILADO EM LAJE. AF_05/2015</t>
  </si>
  <si>
    <t>LUVA EM PVC RIGIDO ROSCAVEL, DE 1", PARA ELETRODUTO</t>
  </si>
  <si>
    <t>CÓDIGO SINAPI 91893</t>
  </si>
  <si>
    <t>CURVA 90 GRAUS, LONGA, DE PVC RIGIDO ROSCAVEL, DE 1", PARA ELETRODUTO</t>
  </si>
  <si>
    <t>BUCHA DE NYLON SEM ABA S6, COM PARAFUSO DE 4,20 X 40 MM EM ACO ZINCADO COM ROSCA SOBERBA, CABECA CHATA E FENDA PHILLIPS</t>
  </si>
  <si>
    <t>TOMADA ALTA DE EMBUTIR (1 MÓDULO), 2P+T 10 A, SEM SUPORTE E SEM PLACA - FORNECIMENTO E INSTALAÇÃO. AF_12/2015</t>
  </si>
  <si>
    <t>CÓDIGO SINAPI 91928</t>
  </si>
  <si>
    <t>981</t>
  </si>
  <si>
    <t>CABO DE COBRE, FLEXIVEL, CLASSE 4 OU 5, ISOLACAO EM PVC/A, ANTICHAMA BWF-B, 1 CONDUTOR, 450/750 V, SECAO NOMINAL 4 MM2</t>
  </si>
  <si>
    <t>21127</t>
  </si>
  <si>
    <t>1570</t>
  </si>
  <si>
    <t>TERMINAL A COMPRESSAO EM COBRE ESTANHADO PARA CABO 2,5 MM2, 1 FURO E 1 COMPRESSAO, PARA PARAFUSO DE FIXACAO M5</t>
  </si>
  <si>
    <t>1571</t>
  </si>
  <si>
    <t>TERMINAL A COMPRESSAO EM COBRE ESTANHADO PARA CABO 4 MM2, 1 FURO E 1 COMPRESSAO, PARA PARAFUSO DE FIXACAO M5</t>
  </si>
  <si>
    <t>DISPOSITIVO DPS CLASSE II, 1 POLO, TENSAO MAXIMA DE 275 V, CORRENTE MAXIMA DE *45* KA (TIPO AC) - FORNECIMENTO E INSTALAÇÃO</t>
  </si>
  <si>
    <t>87367</t>
  </si>
  <si>
    <t>CÓDIGO SINAPI 99803</t>
  </si>
  <si>
    <t>INSTALAÇÕES DE INFRAESTRUTURA ELÉTRICA APARENTE</t>
  </si>
  <si>
    <t>PLACA DE OBRA, CHAPA EM AÇO GALVANIZADO 1,00 M X 1,00 M</t>
  </si>
  <si>
    <t>MERCADO</t>
  </si>
  <si>
    <t>PARAFUSO CABEÇA LENTILHA 1/4"X3/4"</t>
  </si>
  <si>
    <t xml:space="preserve">ARRUELA SIMPLES 1/4" </t>
  </si>
  <si>
    <t xml:space="preserve">PORCA SEXTAVADA 1/4" </t>
  </si>
  <si>
    <t>CÓDIGO SINAPI 74209/1 (01/2020) alterada e atualizada</t>
  </si>
  <si>
    <t>EMENDA (TIPO JUNÇÃO TELESCÓPICA) PARA ELETROCALHA, LISA OU PERFURADA EM AÇO GALVANIZADO, LARGURA 100MM E ALTURA 50MM, COR PRETA</t>
  </si>
  <si>
    <t>EMENDA (TIPO JUNÇÃO TELESCÓPICA) PARA ELETROCALHA, LISA OU PERFURADA EM AÇO GALVANIZADO, LARGURA 150MM E ALTURA 50MM. FORNECIMENTO E INSTALAÇÃO, COR PRETA</t>
  </si>
  <si>
    <t>EMENDA (TIPO JUNÇÃO TELESCÓPICA) PARA ELETROCALHA, LISA OU PERFURADA EM AÇO GALVANIZADO, LARGURA 200MM E ALTURA 50MM. FORNECIMENTO E INSTALAÇÃO, COR PRETA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</si>
  <si>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</si>
  <si>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</si>
  <si>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</si>
  <si>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</si>
  <si>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</si>
  <si>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</si>
  <si>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</si>
  <si>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</si>
  <si>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</si>
  <si>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</si>
  <si>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</si>
  <si>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Eletrocalhas, Perfilados e Acessórios</t>
  </si>
  <si>
    <t>Conduletes e Tomadas de Parede</t>
  </si>
  <si>
    <t>3.1.1</t>
  </si>
  <si>
    <t>3.1.2</t>
  </si>
  <si>
    <t>3.1.3</t>
  </si>
  <si>
    <t>3.1.4</t>
  </si>
  <si>
    <t>m.</t>
  </si>
  <si>
    <t>3.1.5</t>
  </si>
  <si>
    <t>3.1.6</t>
  </si>
  <si>
    <t>3.1.7</t>
  </si>
  <si>
    <t>3.1.8</t>
  </si>
  <si>
    <t>LUVA PARA ELETRODUTO, PVC, ROSCÁVEL, DN 32 MM (1"), PARA CIRCUITOS TERMINAIS, INSTALADA EM PAREDE - FORNECIMENTO E INSTALAÇÃO. AF_12/2015</t>
  </si>
  <si>
    <t>CABO DE COBRE FLEXÍVEL ISOLADO, 1,5 MM², ANTI-CHAMA 450/750 V, PARA CIRCUITOS TERMINAIS - FORNECIMENTO E INSTALAÇÃO. AF_12/2015</t>
  </si>
  <si>
    <t>DISJUNTOR TRIPOLAR TIPO DIN, CORRENTE NOMINAL DE 50A - FORNECIMENTO E INSTALAÇÃO. AF_10/2020</t>
  </si>
  <si>
    <t>QUEBRA EM ALVENARIA PARA INSTALAÇÃO DE QUADRO DISTRIBUIÇÃO GRANDE (76X40 CM). AF_05/2015</t>
  </si>
  <si>
    <t>As placas de obra serão fixadas no portão existente na fachada da edificação.</t>
  </si>
  <si>
    <t>ELETROCALHA LISA OU PERFURADA EM AÇO GALVANIZADO, LARGURA 100MM E ALTURA 50MM, ESPESSURA #22, COR PRETA</t>
  </si>
  <si>
    <t>ELETROCALHA LISA OU PERFURADA EM AÇO GALVANIZADO, LARGURA 150MM E ALTURA 50MM, ESPESSURA #22, COR PRETA</t>
  </si>
  <si>
    <t>DEMOLIÇÕES E REMOÇÕES</t>
  </si>
  <si>
    <t>REMOÇÃO DISJUNTOR TERMOMAGNÉTICO 3P ATÉ 125A</t>
  </si>
  <si>
    <t>REMOÇÃO DE DISJUNTOR TERMOMAGNÉTICO 1P</t>
  </si>
  <si>
    <t>Demolições e remoções</t>
  </si>
  <si>
    <t>FURO EM ALVENARIA PARA DIÂMETROS MAIORES QUE 75 MM. AF_05/2015</t>
  </si>
  <si>
    <t>RASGO EM ALVENARIA PARA ELETRODUTOS COM DIAMETROS MENORES OU IGUAIS A 40 MM. AF_05/2015</t>
  </si>
  <si>
    <t>PLACA DE OBRA (PARA CONSTRUCAO CIVIL) EM CHAPA GALVANIZADA *N. 22*, ADESIVADA, DE *2,4 X 1,2* M (SEM POSTES PARA FIXACAO)</t>
  </si>
  <si>
    <t>CÓDIGO IPPUJ C20.05.10.50.015</t>
  </si>
  <si>
    <t xml:space="preserve">AUXILIAR DE ELETRICISTA COM ENCARGOS COMPLEMENTARES </t>
  </si>
  <si>
    <t xml:space="preserve">REMOÇÃO DE QUADROS DE DISTRIBUIÇÃO </t>
  </si>
  <si>
    <t>CÓDIGO IPPUJ C20.05.10.50.170</t>
  </si>
  <si>
    <t>CÓDIGO IPPUJ C20.05.10.50.100</t>
  </si>
  <si>
    <t>CÓDIGO SINAPI  97665</t>
  </si>
  <si>
    <t>REMOÇÃO DE LUMINÁRIAS, DE FORMA MANUAL</t>
  </si>
  <si>
    <t>CÓDIGO SINAPI  97661</t>
  </si>
  <si>
    <t>CÓDIGO SINAPI  90438</t>
  </si>
  <si>
    <t>FURO EM GESSO PARA DIÂMETROS MENORES OU IGUAIS A 40 MM</t>
  </si>
  <si>
    <t>CÓDIGO SINAPI  90447</t>
  </si>
  <si>
    <t>ORGANIZAÇÃO DO CANTEIRO</t>
  </si>
  <si>
    <t>ELETROCALHAS, PERFILADOS E ACESSÓRIOS</t>
  </si>
  <si>
    <t>FIXAÇÃO DE TUBOS HORIZONTAIS DE PVC, CPVC OU COBRE DIÂMETROS MENORES OU IGUAIS A 40 MM OU ELETROCALHAS ATÉ 150MM DE LARGURA, COM SUPORTE PARA SUSPENSÃO VERTICAL</t>
  </si>
  <si>
    <t>SUPORTE PARA SUSPENSÃO VERTICAL, 100 MM</t>
  </si>
  <si>
    <t>91170 - ALTERADA</t>
  </si>
  <si>
    <t>MO - FIXAÇÃO DE TUBOS HORIZONTAIS DE PVC, CPVC OU COBRE DIÂMETROS MENORES OU IGUAIS A 40 MM OU ELETROCALHAS ATÉ 150MM DE LARGURA, COM SUPORTE PARA SUSPENSÃO VERTICAL</t>
  </si>
  <si>
    <t>MAT - FIXAÇÃO DE TUBOS HORIZONTAIS DE PVC, CPVC OU COBRE DIÂMETROS MENORES OU IGUAIS A 40 MM OU ELETROCALHAS ATÉ 150MM DE LARGURA, COM SUPORTE PARA SUSPENSÃO VERTICAL</t>
  </si>
  <si>
    <t>CÓDIGO SINAPI 97238 - ALTERADA (CADERNOS TÉCNICOS DE COMPOSIÇÕES PARA ELETROCALHAS)</t>
  </si>
  <si>
    <t>CÓDIGO SINAPI 91170 - alterada para eletrocalha 100x50mm</t>
  </si>
  <si>
    <t>CÓDIGO SINAPI 91170 - alterada para eletrocalha 150x50mm</t>
  </si>
  <si>
    <t>SUPORTE PARA SUSPENSÃO VERTICAL, 150 MM</t>
  </si>
  <si>
    <t>CÓDIGO SINAPI 97240 - ALTERADA (CADERNOS TÉCNICOS DE COMPOSIÇÕES PARA ELETROCALHAS)</t>
  </si>
  <si>
    <t>CÓDIGO SINAPI 97241 - ALTERADA (CADERNOS TÉCNICOS DE COMPOSIÇÕES PARA ELETROCALHAS)</t>
  </si>
  <si>
    <t>SUPORTE PARA SUSPENSÃO VERTICAL, 200 MM</t>
  </si>
  <si>
    <t>FIXAÇÃO DE TUBOS HORIZONTAIS DE PVC, CPVC OU COBRE DIÂMETROS MENORES OU IGUAIS A 40 MM OU ELETROCALHAS 200 MM DE LARGURA, COM SUPORTE PARA SUSPENSÃO VERTICAL</t>
  </si>
  <si>
    <t>CÓDIGO SINAPI 91170 - alterada para eletrocalha 200x50mm</t>
  </si>
  <si>
    <t>ELETROCALHA LISA OU PERFURADA EM AÇO GALVANIZADO, LARGURA 150MM E ALTURA 50MM, INCLUSIVE EMENDA, FIXAÇÃO E TAMPA - FORNECIMENTO E INSTALAÇÃO</t>
  </si>
  <si>
    <t>ELETROCALHA LISA OU PERFURADA EM AÇO GALVANIZADO, LARGURA 200MM E ALTURA 50MM, INCLUSIVE EMENDA, FIXAÇÃO E TAMPA- FORNECIMENTO E INSTALAÇÃO</t>
  </si>
  <si>
    <t>CÓDIGO SINAPI 97256 - ALTERADA (CADERNOS TÉCNICOS DE COMPOSIÇÕES PARA ELETROCALHAS)</t>
  </si>
  <si>
    <t>TAMPA PARA ELETROCALHA LISA OU PERFURADA EM AÇO GALVANIZADO, LARGURA 100MM, ESPESSURA #22, COR PRETA</t>
  </si>
  <si>
    <t>TAMPA PARA ELETROCALHA LISA OU PERFURADA EM AÇO GALVANIZADO, LARGURA 150MM, ESPESSURA #22, COR PRETA</t>
  </si>
  <si>
    <t>ELETROCALHA LISA OU PERFURADA EM AÇO GALVANIZADO, LARGURA 200MM E ALTURA 50MM, ESPESSURA #22, COR PRETA</t>
  </si>
  <si>
    <t>TAMPA PARA ELETROCALHA LISA OU PERFURADA EM AÇO GALVANIZADO, LARGURA 200MM, ESPESSURA #22, COR PRETA</t>
  </si>
  <si>
    <t>TALA PARA EMENDA DE ELETROCALHA LISA OU PERFURADA</t>
  </si>
  <si>
    <t>PARAFUSO CABEÇA LENTILHA ¼” X ¾”</t>
  </si>
  <si>
    <t>ARRUELA SIMPLES ¼”</t>
  </si>
  <si>
    <t>CÓDIGO SINAPI 97261 - (CADERNOS TÉCNICOS DE COMPOSIÇÕES PARA ELETROCALHAS)</t>
  </si>
  <si>
    <t>CÓDIGO SINAPI 97260 - ALTERADA (CADERNOS TÉCNICOS DE COMPOSIÇÕES PARA ELETROCALHAS)</t>
  </si>
  <si>
    <t>REMOÇÃO DE CABOS ELÉTRICOS, DE FORMA MANUAL, SEM REAPROVEITAMENTO. AF_12/2017</t>
  </si>
  <si>
    <t>REDUÇÃO PARA ELETROCALHA, PERFURADA EM AÇO GALVANIZADO, (150X100) MM E ALTURA DE 50MM, COM TAMPA - FORNECIMENTO E INSTALAÇÃO</t>
  </si>
  <si>
    <t>REDUÇÃO PARA ELETROCALHA, PERFURADA EM AÇO GALVANIZADO, LARGURA DE (200X150) MM E ALTURA DE 50MM, COM TAMPA - FORNECIMENTO E INSTALAÇÃO</t>
  </si>
  <si>
    <t>REDUÇÃO PARA ELETROCALHA, PERFURADA EM AÇO GALVANIZADO, (200X100) MM E ALTURA DE 50MM, COM TAMPA - FORNECIMENTO E INSTALAÇÃO</t>
  </si>
  <si>
    <t>CÓDIGO SINAPI 97278 - ALTERADA (CADERNOS TÉCNICOS DE COMPOSIÇÕES PARA ELETROCALHAS)</t>
  </si>
  <si>
    <t>CURVA HORIZONTAL 90º PARA ELETROCALHA, LISA OU PERFURADA EM AÇO GALVANIZADO, LARGURA 100MM E ALTURA 50MM, ESPESSURA #22, COR PRETA</t>
  </si>
  <si>
    <t>TAMPA CURVA HORIZONTAL 90º PARA ELETROCALHA, LISA OU PERFURADA EM AÇO GALVANIZADO, LARGURA 100MM E ALTURA 50MM, ESPESSURA #22, COR PRETA</t>
  </si>
  <si>
    <t>CÓDIGO SINAPI 97284 - ALTERADA (CADERNOS TÉCNICOS DE COMPOSIÇÕES PARA ELETROCALHAS)</t>
  </si>
  <si>
    <t>CURVA HORIZONTAL 90º PARA ELETROCALHA, PERFURADA EM AÇO GALVANIZADO, LARGURA 100MM E ALTURA 50MM, COM TAMPA - FORNECIMENTO E INSTALAÇÃO</t>
  </si>
  <si>
    <t>CURVA HORIZONTAL 90º PARA ELETROCALHA, LISA OU PERFURADA EM AÇO GALVANIZADO, LARGURA 150MM E ALTURA 50MM, COM TAMPA - FORNECIMENTO E INSTALAÇÃO</t>
  </si>
  <si>
    <t>CURVA HORIZONTAL 90º PARA ELETROCALHA, LISA OU PERFURADA EM AÇO GALVANIZADO, LARGURA 150MM E ALTURA 50MM, ESPESSURA #22, COR PRETA</t>
  </si>
  <si>
    <t>TAMPA CURVA HORIZONTAL 90º PARA ELETROCALHA, LISA OU PERFURADA EM AÇO GALVANIZADO, LARGURA 150MM E ALTURA 50MM, ESPESSURA #22, COR PRETA</t>
  </si>
  <si>
    <t>CURVA DE INVERSÃO PARA ELETROCALHA, PERFURADA EM AÇO GALVANIZADO, LARGURA  100MM E ALTURA 50MM, COM TAMPA - FORNECIMENTO E INSTALAÇÃO</t>
  </si>
  <si>
    <t>CURVA DE INVERSÃO PARA ELETROCALHA, LISA OU PERFURADA EM AÇO GALVANIZADO, LARGURA 100MM E ALTURA 50MM, ESPESSURA #22, COR PRETA</t>
  </si>
  <si>
    <t>TAMPA CURVA DE INVERSÃO PARA ELETROCALHA, LISA OU PERFURADA EM AÇO GALVANIZADO, LARGURA 100MM E ALTURA 50MM, ESPESSURA #22, COR PRETA</t>
  </si>
  <si>
    <t>CURVA DE INVERSÃO PARA ELETROCALHA, PERFURADA EM AÇO GALVANIZADO,LARGURA 200MM E ALTURA DE 50MM, COM TAMPA - FORNECIMENTO E INSTALAÇÃO</t>
  </si>
  <si>
    <t>CURVA DE INVERSÃO EM CHAPA DE AÇO GALVANIZADO 200 MM X 50MM, ESPESSURA #22</t>
  </si>
  <si>
    <t>TAMPA PARA CURVA DE INVERSÃO DE AÇO GALVANIZADO 200 MM X 50MM, ESPESSURA #22</t>
  </si>
  <si>
    <t>TÊ HORIZONTAL 90º PARA ELETROCALHA, LISA OU PERFURADA EM AÇO GALVANIZADO, LARGURA 100MM E ALTURA 50MM, ESPESSURA #22, COR PRETA</t>
  </si>
  <si>
    <t>TAMPA TÊ HORIZONTAL PARA ELETROCALHA, LISA OU PERFURADA EM AÇO GALVANIZADO, LARGURA 100MM E ALTURA 50MM, ESPESSURA #22, COR PRETA</t>
  </si>
  <si>
    <t>CÓDIGO SINAPI 97315 - ALTERADA (CADERNOS TÉCNICOS DE COMPOSIÇÕES PARA ELETROCALHAS)</t>
  </si>
  <si>
    <t>TÊ HORIZONTAL 90º, PARA ELETROCALHA, LISA OU PERFURADA EM AÇO GALVANIZADO, LARGURA DE 100MM E ALTURA DE 50MM, COM TAMPA - FORNECIMENTO E INSTALAÇÃO. AF_09/2016</t>
  </si>
  <si>
    <t>CÓDIGO SINAPI 97317 - ALTERADA (CADERNOS TÉCNICOS DE COMPOSIÇÕES PARA ELETROCALHAS)</t>
  </si>
  <si>
    <t>TÊ HORIZONTAL 90º, PARA ELETROCALHA, LISA OU PERFURADA EM AÇO GALVANIZADO, LARGURA DE 150MM E ALTURA DE 50MM, COM TAMPA - FORNECIMENTO E INSTALAÇÃO. AF_09/2016</t>
  </si>
  <si>
    <t>TÊ HORIZONTAL 90º PARA ELETROCALHA, LISA OU PERFURADA EM AÇO GALVANIZADO, LARGURA 150MM E ALTURA 50MM, ESPESSURA #22, COR PRETA</t>
  </si>
  <si>
    <t>TAMPA TÊ HORIZONTAL 90º PARA ELETROCALHA, LISA OU PERFURADA EM AÇO GALVANIZADO, LARGURA 150MM E ALTURA 50MM, ESPESSURA #22, COR PRETA</t>
  </si>
  <si>
    <t>CÓDIGO SINAPI 97318 - ALTERADA (CADERNOS TÉCNICOS DE COMPOSIÇÕES PARA ELETROCALHAS)</t>
  </si>
  <si>
    <t>TÊ HORIZONTAL 90º, PARA ELETROCALHA, LISA OU PERFURADA EM AÇO GALVANIZADO, LARGURA DE 200MM E ALTURA DE 50MM, COM TAMPA - FORNECIMENTO E INSTALAÇÃO. AF_09/2016</t>
  </si>
  <si>
    <t>TÊ HORIZONTAL 90º PARA ELETROCALHA, LISA OU PERFURADA EM AÇO GALVANIZADO, LARGURA 200MM E ALTURA 50MM, ESPESSURA #22, COR PRETA</t>
  </si>
  <si>
    <t>TAMPA TÊ HORIZONTAL 90º PARA ELETROCALHA, LISA OU PERFURADA EM AÇO GALVANIZADO, LARGURA 200MM E ALTURA 50MM, ESPESSURA #22, COR PRETA</t>
  </si>
  <si>
    <t>CÓDIGO C10.76.10.30.130</t>
  </si>
  <si>
    <t>TERMINAL DE FECHAMENTO PARA ELETROCALHA DE 100X50 MM</t>
  </si>
  <si>
    <t>TERMINAL FECHAMENTO PARA ELETROCALHA DE 100X50 MM</t>
  </si>
  <si>
    <t>CÓDIGO C10.76.10.30.130 - ALTERADA</t>
  </si>
  <si>
    <t>TERMINAL DE FECHAMENTO PARA ELETROCALHA DE 150X50 MM</t>
  </si>
  <si>
    <t>TERMINAL FECHAMENTO PARA ELETROCALHA DE 150X50 MM</t>
  </si>
  <si>
    <t>CRUZETA PARA ELETROCALHA, PERFURADA EM AÇO GALVANIZADO, LARGURA DE 200MM E ALTURA DE 50MM, COM TAMPA - FORNECIMENTO E INSTALAÇÃO</t>
  </si>
  <si>
    <t>CRUZETA PARA ELETROCALHA, LISA OU PERFURADA EM AÇO GALVANIZADO, LARGURA 200MM E ALTURA 50MM, ESPESSURA #22, COR PRETA</t>
  </si>
  <si>
    <t>TAMPA CRUZETA PARA ELETROCALHA, LISA OU PERFURADA EM AÇO GALVANIZADO, LARGURA 200MM E ALTURA 50MM, ESPESSURA #22, COR PRETA</t>
  </si>
  <si>
    <t>DESVIO À ESQUERDA 45° PARA ELETROCALHA, PERFURADA EM AÇO GALVANIZADO, LARGURA 100MM E ALTURA 50MM, COM TAMPA - FORNECIMENTO E INSTALAÇÃO</t>
  </si>
  <si>
    <t>DESVIO À ESQUERDA PARA ELETROCALHA, LISA OU PERFURADA EM AÇO GALVANIZADO, LARGURA 100MM E ALTURA 50MM, ESPESSURA #22, COR PRETA</t>
  </si>
  <si>
    <t>TAMPA DESVIO À ESQUERDA PARA ELETROCALHA, LISA OU PERFURADA EM AÇO GALVANIZADO, LARGURA 100MM E ALTURA 50MM, ESPESSURA #22, COR PRETA</t>
  </si>
  <si>
    <t>CÓDIGO SINAPI 91869 - ALTERADA</t>
  </si>
  <si>
    <t>TAMPA DE ENCAIXE PERFILADO PERFURADO 19 X 38 MM</t>
  </si>
  <si>
    <t>GANCHO CURTO PARA PERFILADO</t>
  </si>
  <si>
    <t>CÓDIGO SINAPI 97249 - ALTERADA (CADERNOS TÉCNICOS DE COMPOSIÇÕES PARA ELETROCALHAS)</t>
  </si>
  <si>
    <t>JUNÇÃO INTERNA L 38 X 19 MM PARA PERFILADO</t>
  </si>
  <si>
    <t>JUNÇÃO RETA INTERNA PARA PERFILADO 38X19 MM</t>
  </si>
  <si>
    <t>JUNÇÃO INTERNA "L" 38 X 19 MM PARA PERFILADO</t>
  </si>
  <si>
    <t>SAÍDA SUPERIOR PARA PERFILADO</t>
  </si>
  <si>
    <t>CAIXA PARA TOMADA DE ELETROCALHA</t>
  </si>
  <si>
    <t>CÓDIGO SINAPI  91990</t>
  </si>
  <si>
    <t>TOMADA 2P+T 10A, 250V  (APENAS MODULO)</t>
  </si>
  <si>
    <t>CONDULETES E TOMADAS DE PAREDE</t>
  </si>
  <si>
    <t>CÓDIGO SINAPI 95728</t>
  </si>
  <si>
    <t>ELETRODUTO RÍGIDO SOLDÁVEL, PVC, DN 32 MM (1''), APARENTE - FORNECIMENTO E INSTALAÇÃO. AF_10/2022</t>
  </si>
  <si>
    <t>ELETRODUTO DE PVC RIGIDO SOLDAVEL, CLASSE B, DE 32 MM</t>
  </si>
  <si>
    <t>CÓDIGO SINAPI 91885</t>
  </si>
  <si>
    <t>CURVA 90 GRAUS PARA ELETRODUTO, PVC, ROSCÁVEL, DN 32 MM (1"), PARA CIRCUITOS TERMINAIS</t>
  </si>
  <si>
    <t>CONDULETE DE PVC, TIPO E, PARA ELETRODUTO DE PVC SOLDÁVEL DN 32 MM (1''), APARENTE - FORNECIMENTO E INSTALAÇÃO. AF_10/2022</t>
  </si>
  <si>
    <t>CONDULETE DE PVC, TIPO C, PARA ELETRODUTO DE PVC SOLDÁVEL DN 32 MM (1''), APARENTE - FORNECIMENTO E INSTALAÇÃO. AF_10/2022</t>
  </si>
  <si>
    <t>CÓDIGO SINAPI 104397</t>
  </si>
  <si>
    <t>CONDULETE EM PVC, TIPO "E", SEM TAMPA, DE 1"</t>
  </si>
  <si>
    <t>CÓDIGO SINAPI 104403</t>
  </si>
  <si>
    <t>CONDULETE EM PVC, TIPO "C", SEM TAMPA, DE 1"</t>
  </si>
  <si>
    <t>38101</t>
  </si>
  <si>
    <t>38094</t>
  </si>
  <si>
    <t>ESPELHO / PLACA DE 3 POSTOS 4" X 2", PARA INSTALACAO DE TOMADAS E INTERRUPTORES</t>
  </si>
  <si>
    <t>CÓDIGO SINAPI 92006 - alterada</t>
  </si>
  <si>
    <t>CÓDIGO SINAPI 92003 - alterada</t>
  </si>
  <si>
    <t xml:space="preserve">TOMADA BAIXA (2 MÓDULOS), 2P+T 10 A, INCLUSIVE PLACA </t>
  </si>
  <si>
    <t>TOMADA MÉDIA (2 MÓDULOS), 2P+T 20 A, INCLUSIVE PLACA</t>
  </si>
  <si>
    <t>TOMADA 2P+T 20A, 250V  (APENAS MODULO)</t>
  </si>
  <si>
    <t>CÓDIGO SINAPI 92002 - alterada</t>
  </si>
  <si>
    <t>CABEAMENTO E CABEAMENTO FLEXÍVEL</t>
  </si>
  <si>
    <t>ELETRODUTO PVC FLEXIVEL CORRUGADO, COR AMARELA, DE 32 MM</t>
  </si>
  <si>
    <t>CÓDIGO SINAPI 91924</t>
  </si>
  <si>
    <t>CABO DE COBRE, FLEXIVEL, CLASSE 4 OU 5, ISOLACAO EM PVC/A, ANTICHAMA BWF-B, 1 CONDUTOR, 450/750 V, SECAO NOMINAL 1,5 MM2</t>
  </si>
  <si>
    <t>CABO DE COBRE FLEXÍVEL ISOLADO, 1,5 MM², ANTI-CHAMA 450/750 V, PARA CIRCUITOS TERMINAIS - FORNECIMENTO E INSTALAÇÃO. AF_12/2015 - AZUL CLARO</t>
  </si>
  <si>
    <t>CABO DE COBRE FLEXÍVEL ISOLADO, 1,5 MM², ANTI-CHAMA 450/750 V, PARA CIRCUITOS TERMINAIS - FORNECIMENTO E INSTALAÇÃO. AF_12/2015 - VERMELHO, PRETO OU CINZA</t>
  </si>
  <si>
    <t>CABO DE COBRE FLEXÍVEL ISOLADO, 1,5 MM², ANTI-CHAMA 450/750 V, PARA CIRCUITOS TERMINAIS - FORNECIMENTO E INSTALAÇÃO. AF_12/2015 - VERDE</t>
  </si>
  <si>
    <t>1014</t>
  </si>
  <si>
    <t>CABO DE COBRE FLEXÍVEL ISOLADO, 2,5 MM², ANTI-CHAMA 450/750 V, PARA CIRCUITOS TERMINAIS - FORNECIMENTO E INSTALAÇÃO - AZUL CLARO</t>
  </si>
  <si>
    <t>CABO DE COBRE FLEXÍVEL ISOLADO, 2,5 MM², ANTI-CHAMA 450/750 V, PARA CIRCUITOS TERMINAIS - FORNECIMENTO E INSTALAÇÃO - VERMELHO, PRETO OU CINZA</t>
  </si>
  <si>
    <t>CABO DE COBRE FLEXÍVEL ISOLADO, 2,5 MM², ANTI-CHAMA 450/750 V, PARA CIRCUITOS TERMINAIS - FORNECIMENTO E INSTALAÇÃO - VERDE</t>
  </si>
  <si>
    <t>CABO DE COBRE FLEXÍVEL ISOLADO, 2,5 MM², ANTI-CHAMA 450/750 V, PARA CIRCUITOS TERMINAIS - FORNECIMENTO E INSTALAÇÃO - BRANCO</t>
  </si>
  <si>
    <t>CABO DE COBRE FLEXÍVEL ISOLADO, 4 MM², ANTI-CHAMA 450/750 V, PARA CIRCUITOS TERMINAIS - FORNECIMENTO E INSTALAÇÃO - AZUL CLARO</t>
  </si>
  <si>
    <t>CABO DE COBRE FLEXÍVEL ISOLADO, 4 MM², ANTI-CHAMA 450/750 V, PARA CIRCUITOS TERMINAIS - FORNECIMENTO E INSTALAÇÃO - VERMELHO, PRETO OU CINZA</t>
  </si>
  <si>
    <t>CABO DE COBRE FLEXÍVEL ISOLADO, 4 MM², ANTI-CHAMA 450/750 V, PARA CIRCUITOS TERMINAIS - FORNECIMENTO E INSTALAÇÃO - VERDE</t>
  </si>
  <si>
    <t>QUADROS DE DISTRIBUIÇÃO E QUADROS DE COMANDO DE INTERRUPTORES</t>
  </si>
  <si>
    <t>CÓDIGO SINAPI 90458</t>
  </si>
  <si>
    <t>CÓDIGO SINAPI 93673</t>
  </si>
  <si>
    <t>1575</t>
  </si>
  <si>
    <t>TERMINAL A COMPRESSAO EM COBRE ESTANHADO PARA CABO 16 MM2, 1 FURO E 1 COMPRESSAO, PARA PARAFUSO DE FIXACAO M6</t>
  </si>
  <si>
    <t>34709</t>
  </si>
  <si>
    <t>DISJUNTOR TIPO DIN/IEC, TRIPOLAR DE 10 ATE 50A</t>
  </si>
  <si>
    <t xml:space="preserve">DISPOSITIVO DPS CLASSE II, 1 POLO, TENSAO MAXIMA DE 275 V, CORRENTE MAXIMA DE *45* KA (TIPO AC) </t>
  </si>
  <si>
    <t>CÓDIGO SINAPI 93659(alterada) + 39471</t>
  </si>
  <si>
    <t>CÓDIGO SINAPI 93666 (alterada) + 39456</t>
  </si>
  <si>
    <t>DISPOSITIVO DR, 4 POLOS, SENSIBILIDADE DE 30 MA, CORRENTE DE 40 A, TIPO AC - FORNECIMENTO E INSTALAÇÃO</t>
  </si>
  <si>
    <t>DISPOSITIVO DR, 4 POLOS, SENSIBILIDADE DE 30 MA, CORRENTE DE 40 A, TIPO AC</t>
  </si>
  <si>
    <t>CÓDIGO SINAPI 93653</t>
  </si>
  <si>
    <t>DISJUNTOR MONOPOLAR TIPO DIN, CORRENTE NOMINAL DE 10A - FORNECIMENTO E INSTALAÇÃO. AF_10/2020</t>
  </si>
  <si>
    <t>34653</t>
  </si>
  <si>
    <t>DISJUNTOR TIPO DIN/IEC, MONOPOLAR DE 6  ATE  32A</t>
  </si>
  <si>
    <t>CÓDIGO SINAPI 93654</t>
  </si>
  <si>
    <t>DISJUNTOR MONOPOLAR TIPO DIN, CORRENTE NOMINAL DE 16A - FORNECIMENTO E INSTALAÇÃO. AF_10/2020</t>
  </si>
  <si>
    <t>CÓDIGO SINAPI 101881 (alterada) + insumo (43100)</t>
  </si>
  <si>
    <t>QUADRO DE DISTRIBUICAO, EM PVC, DE EMBUTIR, COM BARRAMENTO TERRA / NEUTRO, PARA 48 DISJUNTORES DIN - FORNECIMENTO E INSTALAÇÃO</t>
  </si>
  <si>
    <t>QUADRO DE DISTRIBUICAO, EM PVC, DE EMBUTIR, COM BARRAMENTO TERRA / NEUTRO, PARA 48 DISJUNTORES DIN</t>
  </si>
  <si>
    <t>CÓDIGO SINAPI 100905 - alterada</t>
  </si>
  <si>
    <t>LUMINÁRIA ALETADA DE SOBREPOR, CORPO EM CHAPA DE AÇO NA COR PRETA, PARA 4 LÂMPADAS LED DE 9/10W</t>
  </si>
  <si>
    <t>LUMINÁRIA ALETADA DE SOBREPOR, CORPO EM CHAPA DE AÇO NA COR PRETA, PARA 4 LÂMPADAS LED DE 9/10W - FORNECIMENTO E INSTALAÇÃO</t>
  </si>
  <si>
    <t>Luminárias e lâmpadas</t>
  </si>
  <si>
    <t>LUMINÁRIAS E LÂMPADAS</t>
  </si>
  <si>
    <t>CÓDIGO SINAPI 97584 - alterada</t>
  </si>
  <si>
    <t>CÓDIGO SINAPI 97590 - alterada</t>
  </si>
  <si>
    <t>CÓDIGO SINAPI 97593 - alterada</t>
  </si>
  <si>
    <t>CÓDIGO SINAPI 97587 - alterada</t>
  </si>
  <si>
    <t>CÓDIGO SINAPI 103782  - alterada</t>
  </si>
  <si>
    <t>ENGENHEIRO ELETRICISTA COM ENCARGOS COMPLEMENTARES</t>
  </si>
  <si>
    <t>CÓDIGO SINAPI 91677</t>
  </si>
  <si>
    <t>34783</t>
  </si>
  <si>
    <t>ENGENHEIRO ELETRICISTA</t>
  </si>
  <si>
    <t>37372</t>
  </si>
  <si>
    <t>EXAMES - HORISTA (COLETADO CAIXA - ENCARGOS COMPLEMENTARES)</t>
  </si>
  <si>
    <t>37373</t>
  </si>
  <si>
    <t>SEGURO - HORISTA (COLETADO CAIXA - ENCARGOS COMPLEMENTARES)</t>
  </si>
  <si>
    <t>43462</t>
  </si>
  <si>
    <t>FERRAMENTAS - FAMILIA ENGENHEIRO CIVIL - HORISTA (ENCARGOS COMPLEMENTARES - COLETADO CAIXA)</t>
  </si>
  <si>
    <t>43486</t>
  </si>
  <si>
    <t>EPI - FAMILIA ENGENHEIRO CIVIL - HORISTA (ENCARGOS COMPLEMENTARES - COLETADO CAIXA)</t>
  </si>
  <si>
    <t>95407</t>
  </si>
  <si>
    <t>CURSO DE CAPACITAÇÃO PARA ENGENHEIRO ELETRICISTA (ENCARGOS COMPLEMENTARES) - HORISTA</t>
  </si>
  <si>
    <t>LIMPEZA DE PISO VINÍLICO COM PANO ÚMIDO</t>
  </si>
  <si>
    <t>REDUÇÃO EM CHAPA DE AÇO GALVANIZADO (150X100) MM X 50MM</t>
  </si>
  <si>
    <t>TAMPA PARA REDUÇÃO EM CHAPA DE AÇO GALVANIZADO (150X100) MM X 50MM</t>
  </si>
  <si>
    <t>REDUÇÃO PARA ELETROCALHA EM CHAPA DE AÇO GALVANIZADO (200X150) MM X 50MM</t>
  </si>
  <si>
    <t>TAMPA PARA REDUÇÃO PARA ELETROCALHA EM CHAPA DE AÇO GALVANIZADO (200X150) MM X 50MM</t>
  </si>
  <si>
    <t>REDUÇÃO EM CHAPA DE AÇO GALVANIZADO (200x100) MM X 50MM</t>
  </si>
  <si>
    <t>TAMPA PARA REDUÇÃO EM CHAPA DE AÇO GALVANIZADO (200x100) MM X 50MM</t>
  </si>
  <si>
    <t>4.0</t>
  </si>
  <si>
    <t>4.1</t>
  </si>
  <si>
    <t>4.1.1</t>
  </si>
  <si>
    <t>5.0</t>
  </si>
  <si>
    <t>5.1</t>
  </si>
  <si>
    <t>3.0</t>
  </si>
  <si>
    <t>SERVIÇOS EM GESSO</t>
  </si>
  <si>
    <t>FURO EM GESSO PARA DIÂMETROS MAIORES QUE 75 MM</t>
  </si>
  <si>
    <t>CÓDIGO SINAPI  90438 - alterada</t>
  </si>
  <si>
    <t>CÓDIGO SINAPI  90436 - alterada</t>
  </si>
  <si>
    <t>ACOMPANHAMENTO POR ENGENHEIRO ELETRICISTA</t>
  </si>
  <si>
    <t>Acompanhamento por Engenheiro Eletricista</t>
  </si>
  <si>
    <t>4.1.2</t>
  </si>
  <si>
    <t>LUMINÁRIA DE SOBREPOR QUADRADA, PRETA, PARA LÂMPADA PAR 20 DE LED, INCLUSIVE LÂMPADA - FORNECIMENTO E INSTALAÇÃO</t>
  </si>
  <si>
    <t>LUMINÁRIA DE SOBREPOR QUADRADA, PRETA, PARA LÂMPADA PAR 20 DE LED</t>
  </si>
  <si>
    <t>LÂMPADA LED PAR20, E27, 5W, 4000K, APROX. 450 LUMENS</t>
  </si>
  <si>
    <t>LAMPADA LED TIPO DICROICA BIVOLT, LUZ BRANCA, 5 W (BASE GU10)</t>
  </si>
  <si>
    <t>LUMINÁRIA PENDENTE CIRCULAR LED INTEGRADO, FACHO VERTICAL, 50W, APROX. 5100 LÚMENS</t>
  </si>
  <si>
    <t>LUMINÁRIA PENDENTE CIRCULAR LED INTEGRADO, FACHO VERTICAL, 35W, APROX. 3570 LÚMENS</t>
  </si>
  <si>
    <t>LUMINÁRIA PENDENTE CIRCULAR LED INTEGRADO, FACHO VERTICAL, 35W, APROX. 3570 LÚMENS, 4000K - FORNECIMENTO E INSTALAÇÃO</t>
  </si>
  <si>
    <t>LUMINÁRIA PENDENTE CIRCULAR LED INTEGRADO, FACHO VERTICAL, 50W, APROX. 5100 LÚMENS, 4000K - FORNECIMENTO E INSTALAÇÃO</t>
  </si>
  <si>
    <t>LUMINÁRIA PENDENTE LINEAR TUBULAR, COR PRETA, LED INTEGRADO, APROX 19W  - FORNECIMENTO E INSTALAÇÃO</t>
  </si>
  <si>
    <t>LUMINÁRIA PENDENTE LINEAR TUBULAR,  LED INTEGRADO, APROX. 19W</t>
  </si>
  <si>
    <t>LUMINÁRIA DE EMBUTIR, PAR20, APROX. 20W</t>
  </si>
  <si>
    <t>LUMINÁRIA DE EMBUTIR, PAR20, APROX. 20W, EM ALUMÍNIO COM PINTURA ELETROSTÁTICA NA COR PRETA, INCLUSIVE LÂMPADA - FORNECIMENTO E INSTALAÇÃO</t>
  </si>
  <si>
    <t>CÓDIGO SINAPI 97583  - alterada</t>
  </si>
  <si>
    <t>FITA LED COM 60 LEDs SMD 2835/M, 4000K, APROX. 5,5W/M, TENSÃO 12V, - FORNECIMENTO E INSTALAÇÃO</t>
  </si>
  <si>
    <t>CÓDIGO SINAPI 91836</t>
  </si>
  <si>
    <t>ELETRODUTO FLEXÍVEL CORRUGADO, PVC, DN 32 MM (1"), PARA CIRCUITOS TERMINAIS, INSTALADO EM FORRO - FORNECIMENTO E INSTALAÇÃO. AF_12/2015</t>
  </si>
  <si>
    <t>ACABAMENTOS PARA FORRO (SANCA DE GESSO MONTADA NA OBRA). AF_05/2017_PS</t>
  </si>
  <si>
    <t>m²</t>
  </si>
  <si>
    <t>PROJETO ELÉTRICO  "AS BUILT"</t>
  </si>
  <si>
    <t>APLICAÇÃO E LIXAMENTO DE MASSA LÁTEX EM TETO, DUAS DEMÃOS. AF_06/2014</t>
  </si>
  <si>
    <t>APLICAÇÃO E LIXAMENTO DE MASSA LÁTEX EM PAREDES, DUAS DEMÃOS. AF_06/2014</t>
  </si>
  <si>
    <t>APLICAÇÃO DE FUNDO SELADOR ACRÍLICO EM PAREDES,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</si>
  <si>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</si>
  <si>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</si>
  <si>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TEXTURA ACRÍLICA, APLICAÇÃO MANUAL EM PAREDE, UMA DEMÃO. AF_09/2016</t>
  </si>
  <si>
    <t>Cabeamento e eletrodutos</t>
  </si>
  <si>
    <t>3.1</t>
  </si>
  <si>
    <t>SERVIÇOS DE PINTURA</t>
  </si>
  <si>
    <t>6.0</t>
  </si>
  <si>
    <t>6.1</t>
  </si>
  <si>
    <t>6.1.1</t>
  </si>
  <si>
    <t>Administração local</t>
  </si>
  <si>
    <t>CÓDIGO SINAPI 90456</t>
  </si>
  <si>
    <t>QUEBRA EM ALVENARIA PARA INSTALAÇÃO DE CAIXA DE TOMADA (4X4 OU 4X2). AF_05/2015</t>
  </si>
  <si>
    <t>CÓDIGO SINAPI 91856</t>
  </si>
  <si>
    <t>ELETRODUTO FLEXÍVEL CORRUGADO, PVC, DN 32 MM (1"), PARA CIRCUITOS TERMINAIS, INSTALADO EM PAREDE - FORNECIMENTO E INSTALAÇÃO. AF_12/2015</t>
  </si>
  <si>
    <t>CÓDIGO SINAPI 91857</t>
  </si>
  <si>
    <t>ELETRODUTO FLEXÍVEL CORRUGADO REFORÇADO, PVC, DN 32 MM (1"), PARA CIRCUITOS TERMINAIS, INSTALADO EM PAREDE - FORNECIMENTO E INSTALAÇÃO. AF_12/2015</t>
  </si>
  <si>
    <t>ELETRODUTO PVC FLEXIVEL CORRUGADO, REFORCADO, COR LARANJA, DE 32 MM, PARA LAJES E PISOS</t>
  </si>
  <si>
    <t>CÓDIGO SINAPI 91967</t>
  </si>
  <si>
    <t>INTERRUPTOR SIMPLES (3 MÓDULOS), 10A/250V, INCLUINDO SUPORTE E PLACA - FORNECIMENTO E INSTALAÇÃO. AF_12/2015</t>
  </si>
  <si>
    <t>SUPORTE PARAFUSADO COM PLACA DE ENCAIXE 4" X 2" MÉDIO (1,30 M DO PISO) PARA PONTO ELÉTRICO - FORNECIMENTO E INSTALAÇÃO. AF_12/2015</t>
  </si>
  <si>
    <t>INTERRUPTOR SIMPLES (3 MÓDULOS), 10A/250V, SEM SUPORTE E SEM PLACA - FORNECIMENTO E INSTALAÇÃO. AF_12/2015</t>
  </si>
  <si>
    <t>CÓDIGO SINAPI 91975</t>
  </si>
  <si>
    <t>INTERRUPTOR SIMPLES (4 MÓDULOS), 10A/250V, INCLUINDO SUPORTE E PLACA - FORNECIMENTO E INSTALAÇÃO. AF_12/2015</t>
  </si>
  <si>
    <t>SUPORTE PARAFUSADO COM PLACA DE ENCAIXE 4" X 4" MÉDIO (1,30 M DO PISO) PARA PONTO ELÉTRICO - FORNECIMENTO E INSTALAÇÃO. AF_12/2015</t>
  </si>
  <si>
    <t>INTERRUPTOR SIMPLES (4 MÓDULOS), 10A/250V, SEM SUPORTE E SEM PLACA - FORNECIMENTO E INSTALAÇÃO. AF_12/2015</t>
  </si>
  <si>
    <t>CÓDIGO SINAPI 90466</t>
  </si>
  <si>
    <t>CHUMBAMENTO LINEAR EM ALVENARIA PARA RAMAIS/DISTRIBUIÇÃO COM DIÂMETROS MENORES OU IGUAIS A 40 MM. AF_05/2015</t>
  </si>
  <si>
    <t>ARGAMASSA TRAÇO 1:3 (EM VOLUME DE CIMENTO E AREIA MÉDIA ÚMIDA), PREPARO MANUAL. AF_08/2019</t>
  </si>
  <si>
    <t>CÓDIGO SINAPI 101876</t>
  </si>
  <si>
    <t>39795</t>
  </si>
  <si>
    <t>QUADRO DE DISTRIBUICAO, SEM BARRAMENTO, EM PVC, DE EMBUTIR, PARA 6 DISJUNTORES NEMA OU 8 DISJUNTORES DIN</t>
  </si>
  <si>
    <t>QUADRO DE DISTRIBUIÇÃO DE ENERGIA EM PVC, DE EMBUTIR, SEM BARRAMENTO, PARA 6 DISJUNTORES NEMA OU 8 DISJUNTORES DIN - FORNECIMENTO E INSTALAÇÃO</t>
  </si>
  <si>
    <t>CÓDIGO SINAPI 93655</t>
  </si>
  <si>
    <t>DISJUNTOR MONOPOLAR TIPO DIN, CORRENTE NOMINAL DE 20A - FORNECIMENTO E INSTALAÇÃO. AF_10/2020</t>
  </si>
  <si>
    <t>FITA LED COM 60 LEDs SMD 2835/M, 4000K, APROX. 5,5W/M, TENSÃO 12V, INCLUSIVE FONTE - FORNECIMENTO E INSTALAÇÃO</t>
  </si>
  <si>
    <t>FONTE 12V 25W PARA FITA LED - 1 A CADA 4,5 M</t>
  </si>
  <si>
    <t>CÓDIGO SINAPI 103782 - alterada</t>
  </si>
  <si>
    <t>LUMINÁRIA TIPO PLAFON QUADRADA DE ALUMÍNIO, DE SOBREPOR, COM LED DE 24 W - FORNECIMENTO E INSTALAÇÃO</t>
  </si>
  <si>
    <t>CÓDIGO SINAPI 100902</t>
  </si>
  <si>
    <t>LÂMPADA TUBULAR LED DE 9/10 W, BASE G13 - FORNECIMENTO E INSTALAÇÃO. AF_02/2020_PS</t>
  </si>
  <si>
    <t>39386</t>
  </si>
  <si>
    <t>LAMPADA LED TUBULAR BIVOLT 9/10 W, BASE G13</t>
  </si>
  <si>
    <t>SERVIÇOS</t>
  </si>
  <si>
    <t>37586</t>
  </si>
  <si>
    <t>PINO DE ACO COM ARRUELA CONICA, DIAMETRO ARRUELA = *23* MM E COMP HASTE = *27* MM (ACAO INDIRETA)</t>
  </si>
  <si>
    <t>CENTO</t>
  </si>
  <si>
    <t>39413</t>
  </si>
  <si>
    <t>PLACA / CHAPA DE GESSO ACARTONADO, STANDARD (ST), COR BRANCA, E = 12,5 MM, 1200 X 2400 MM (L X C)</t>
  </si>
  <si>
    <t>39419</t>
  </si>
  <si>
    <t>PERFIL GUIA, FORMATO U, EM ACO ZINCADO, PARA ESTRUTURA PAREDE DRYWALL, E = 0,5 MM, 70 X 3000 MM (L X C)</t>
  </si>
  <si>
    <t>39422</t>
  </si>
  <si>
    <t>PERFIL MONTANTE, FORMATO C, EM ACO ZINCADO, PARA ESTRUTURA PAREDE DRYWALL, E = 0,5 MM, 70 X 3000 MM (L X C)</t>
  </si>
  <si>
    <t>39431</t>
  </si>
  <si>
    <t>FITA DE PAPEL MICROPERFURADO, 50 X 150 MM, PARA TRATAMENTO DE JUNTAS DE CHAPA DE GESSO PARA DRYWALL</t>
  </si>
  <si>
    <t>39432</t>
  </si>
  <si>
    <t>FITA DE PAPEL REFORCADA COM LAMINA DE METAL PARA REFORCO DE CANTOS DE CHAPA DE GESSO PARA DRYWALL</t>
  </si>
  <si>
    <t>39434</t>
  </si>
  <si>
    <t>MASSA DE REJUNTE EM PO PARA DRYWALL, A BASE DE GESSO, SECAGEM RAPIDA, PARA TRATAMENTO DE JUNTAS DE CHAPA DE GESSO (NECESSITA ADICAO DE AGUA)</t>
  </si>
  <si>
    <t>39435</t>
  </si>
  <si>
    <t>PARAFUSO DRY WALL, EM ACO FOSFATIZADO, CABECA TROMBETA E PONTA AGULHA (TA), COMPRIMENTO 25 MM</t>
  </si>
  <si>
    <t>39443</t>
  </si>
  <si>
    <t>PARAFUSO DRY WALL, EM ACO ZINCADO, CABECA LENTILHA E PONTA BROCA (LB), LARGURA 4,2 MM, COMPRIMENTO 13 MM</t>
  </si>
  <si>
    <t>88278</t>
  </si>
  <si>
    <t>MONTADOR DE ESTRUTURA METÁLICA COM ENCARGOS COMPLEMENTARES</t>
  </si>
  <si>
    <t>CÓDIGO SINAPI 96359</t>
  </si>
  <si>
    <t>PAREDE COM PLACAS DE GESSO ACARTONADO (DRYWALL), PARA USO INTERNO, COM DUAS FACES SIMPLES E ESTRUTURA METÁLICA COM GUIAS SIMPLES, COM VÃOS AF_06/2017_PS</t>
  </si>
  <si>
    <t>M²</t>
  </si>
  <si>
    <t>CÓDIGO SINAPI 96114</t>
  </si>
  <si>
    <t>FORRO EM DRYWALL, PARA AMBIENTES COMERCIAIS, INCLUSIVE ESTRUTURA DE FIXAÇÃO. AF_05/2017_PS</t>
  </si>
  <si>
    <t>39427</t>
  </si>
  <si>
    <t>PERFIL CANALETA, FORMATO C, EM ACO ZINCADO, PARA ESTRUTURA FORRO DRYWALL, E = 0,5 MM, *46 X 18* (L X H), COMPRIMENTO 3 M</t>
  </si>
  <si>
    <t>39430</t>
  </si>
  <si>
    <t>PENDURAL OU PRESILHA REGULADORA, EM ACO GALVANIZADO, COM CORPO, MOLA E REBITE, PARA PERFIL TIPO CANALETA DE ESTRUTURA EM FORROS DRYWALL</t>
  </si>
  <si>
    <t>40547</t>
  </si>
  <si>
    <t>PARAFUSO ZINCADO, AUTOBROCANTE, FLANGEADO, 4,2 MM X 19 MM</t>
  </si>
  <si>
    <t>43131</t>
  </si>
  <si>
    <t>ARAME GALVANIZADO 6 BWG, D = 5,16 MM (0,157 KG/M), OU 8 BWG, D = 4,19 MM (0,101 KG/M), OU 10 BWG, D = 3,40 MM (0,0713 KG/M)</t>
  </si>
  <si>
    <t>CÓDIGO SINAPI 99054</t>
  </si>
  <si>
    <t>345</t>
  </si>
  <si>
    <t>ARAME GALVANIZADO 18 BWG, D = 1,24MM (0,009 KG/M)</t>
  </si>
  <si>
    <t>3315</t>
  </si>
  <si>
    <t>GESSO EM PO PARA REVESTIMENTOS/MOLDURAS/SANCAS E USO GERAL</t>
  </si>
  <si>
    <t>4812</t>
  </si>
  <si>
    <t>PLACA DE GESSO PARA FORRO, *60 X 60* CM, ESPESSURA DE 12 MM (SEM COLOCACAO)</t>
  </si>
  <si>
    <t>5066</t>
  </si>
  <si>
    <t>PREGO DE ACO POLIDO COM CABECA 12 X 12</t>
  </si>
  <si>
    <t>20250</t>
  </si>
  <si>
    <t>SISAL EM FIBRA / ESTOPA SISAL PARA GESSO</t>
  </si>
  <si>
    <t>88269</t>
  </si>
  <si>
    <t>GESSEIRO COM ENCARGOS COMPLEMENTARES</t>
  </si>
  <si>
    <t>MAT.</t>
  </si>
  <si>
    <t>CÓDIGO SINAPI 3413 -INSUMOS</t>
  </si>
  <si>
    <t xml:space="preserve">PAINEL DE LA DE VIDRO SEM REVESTIMENTO PSI 20, E = 50 MM, DE 1200 X 600 MM   </t>
  </si>
  <si>
    <t>CÓDIGO SINAPI 96113</t>
  </si>
  <si>
    <t>FORRO EM PLACAS DE GESSO, PARA AMBIENTES COMERCIAIS. AF_05/2017_PS</t>
  </si>
  <si>
    <t>4.1.3</t>
  </si>
  <si>
    <t>4.1.4</t>
  </si>
  <si>
    <t>4.1.5</t>
  </si>
  <si>
    <t>CÓDIGO SINAPI 88496</t>
  </si>
  <si>
    <t>3767</t>
  </si>
  <si>
    <t>LIXA EM FOLHA PARA PAREDE OU MADEIRA, NUMERO 120, COR VERMELHA</t>
  </si>
  <si>
    <t>43626</t>
  </si>
  <si>
    <t>MASSA CORRIDA PARA SUPERFICIES DE AMBIENTES INTERNOS</t>
  </si>
  <si>
    <t>88310</t>
  </si>
  <si>
    <t>PINTOR COM ENCARGOS COMPLEMENTARES</t>
  </si>
  <si>
    <t>CÓDIGO SINAPI 88497</t>
  </si>
  <si>
    <t>CÓDIGO SINAPI 88485</t>
  </si>
  <si>
    <t>6085</t>
  </si>
  <si>
    <t>SELADOR ACRILICO OPACO PREMIUM INTERIOR/EXTERIOR</t>
  </si>
  <si>
    <t>L</t>
  </si>
  <si>
    <t>CÓDIGO SINAPI 88489</t>
  </si>
  <si>
    <t>7356</t>
  </si>
  <si>
    <t>TINTA LATEX ACRILICA PREMIUM, COR BRANCO FOSCO</t>
  </si>
  <si>
    <t>CÓDIGO SINAPI 88488</t>
  </si>
  <si>
    <t>CÓDIGO SINAPI 95305</t>
  </si>
  <si>
    <t>38877</t>
  </si>
  <si>
    <t>MASSA PREMIUM PARA TEXTURA LISA DE BASE ACRILICA, USO INTERNO E EXTERNO</t>
  </si>
  <si>
    <t>APLICAÇÃO DE FUNDO SELADOR ACRÍLICO EM PAREDES, UMA DEMÃO - FUNDO PARA GESSO</t>
  </si>
  <si>
    <t>CÓDIGO SINAPI 88495</t>
  </si>
  <si>
    <t>APLICAÇÃO E LIXAMENTO DE MASSA LÁTEX EM PAREDES, UMA DEMÃO. AF_06/2014</t>
  </si>
  <si>
    <t>CÓDIGO SINAPI 88484</t>
  </si>
  <si>
    <t>APLICAÇÃO DE FUNDO SELADOR ACRÍLICO EM TETO, UMA DEMÃO. AF_06/2014</t>
  </si>
  <si>
    <t>CÓDIGO SINAPI 88494</t>
  </si>
  <si>
    <t>APLICAÇÃO E LIXAMENTO DE MASSA LÁTEX EM TETO, UMA DEMÃO. AF_06/2014</t>
  </si>
  <si>
    <t>CÓDIGO SINAPI 100306</t>
  </si>
  <si>
    <t>ENGENHEIRO CIVIL PLENO COM ENCARGOS COMPLEMENTARES</t>
  </si>
  <si>
    <t>34780</t>
  </si>
  <si>
    <t>ENGENHEIRO CIVIL PLENO</t>
  </si>
  <si>
    <t>100297</t>
  </si>
  <si>
    <t>CURSO DE CAPACITAÇÃO PARA ENGENHEIRO CIVIL PLENO (ENCARGOS COMPLEMENTARES) - HORISTA</t>
  </si>
  <si>
    <t>5.1.1</t>
  </si>
  <si>
    <t>CÓDIGO SINAPI 91945 (MO) e 1535 (MAT)</t>
  </si>
  <si>
    <t>TERMINAL METALICO A PRESSAO PARA 1 CABO DE 6 A 10 MM2, COM 1 FURO DE FIXACAO - FORNECIMENTO E INSTALAÇÃO</t>
  </si>
  <si>
    <t>TERMINAL METALICO A PRESSAO PARA 1 CABO DE 6 A 10 MM2, COM 1 FURO DE FIXACAO</t>
  </si>
  <si>
    <t>CÓDIGO SINAPI 91945 (MO) e 1585 (MAT)</t>
  </si>
  <si>
    <t>TERMINAL METALICO A PRESSAO PARA 1 CABO DE 16 MM2, COM 1 FURO DE FIXACAO - FORNECIMENTO E INSTALAÇÃO</t>
  </si>
  <si>
    <t>TERMINAL METALICO A PRESSAO PARA 1 CABO DE 16 MM2, COM 1 FURO DE FIXACAO</t>
  </si>
  <si>
    <t>ELETROCALHA LISA OU PERFURADA EM AÇO GALVANIZADO, LARGURA 100MM E ALTURA 50MM, INCLUSIVE EMENDA, FIXAÇÃO E TAMPA - FORNECIMENTO E INSTALAÇÃO.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</si>
  <si>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</si>
  <si>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</si>
  <si>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</si>
  <si>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</si>
  <si>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</si>
  <si>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</si>
  <si>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</si>
  <si>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</si>
  <si>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</si>
  <si>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</si>
  <si>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</si>
  <si>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</si>
  <si>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</si>
  <si>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</si>
  <si>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</si>
  <si>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</si>
  <si>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</si>
  <si>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</si>
  <si>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</si>
  <si>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</si>
  <si>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</si>
  <si>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</si>
  <si>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</si>
  <si>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</si>
  <si>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</si>
  <si>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</si>
  <si>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</si>
  <si>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</si>
  <si>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</si>
  <si>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</si>
  <si>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</si>
  <si>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</si>
  <si>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</si>
  <si>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</si>
  <si>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</si>
  <si>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</si>
  <si>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</si>
  <si>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</si>
  <si>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</si>
  <si>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</si>
  <si>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</si>
  <si>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</si>
  <si>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</si>
  <si>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</si>
  <si>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</si>
  <si>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</si>
  <si>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</si>
  <si>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</si>
  <si>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</si>
  <si>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</si>
  <si>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</si>
  <si>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</si>
  <si>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</si>
  <si>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</si>
  <si>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</si>
  <si>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</si>
  <si>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</si>
  <si>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</si>
  <si>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</si>
  <si>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</si>
  <si>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</si>
  <si>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</si>
  <si>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</si>
  <si>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</si>
  <si>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</si>
  <si>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</si>
  <si>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5.1.2</t>
  </si>
  <si>
    <t>5.1.3</t>
  </si>
  <si>
    <t>5.1.4</t>
  </si>
  <si>
    <t>5.1.5</t>
  </si>
  <si>
    <t>5.1.6</t>
  </si>
  <si>
    <t>5.2</t>
  </si>
  <si>
    <t>5.2.1</t>
  </si>
  <si>
    <t>5.2.2</t>
  </si>
  <si>
    <t>5.2.3</t>
  </si>
  <si>
    <t>5.2.4</t>
  </si>
  <si>
    <t>5.2.5</t>
  </si>
  <si>
    <t>5.2.6</t>
  </si>
  <si>
    <t>6.1.2</t>
  </si>
  <si>
    <t>7.0</t>
  </si>
  <si>
    <t>7.1</t>
  </si>
  <si>
    <t>7.1.1</t>
  </si>
  <si>
    <t>8.0</t>
  </si>
  <si>
    <t>8.1</t>
  </si>
  <si>
    <t>8.1.1</t>
  </si>
  <si>
    <t>Forro, vigas e paredes em gesso acartonado</t>
  </si>
  <si>
    <t>Serviços de pintura em laje e alvenaria</t>
  </si>
  <si>
    <t>Serviços de pintura em gesso</t>
  </si>
  <si>
    <t>PERFILADO METÁLICO 38X19 MM, COM TAMPA, COR PRETA - FORNECIMENTO E INSTALAÇÃO</t>
  </si>
  <si>
    <t>PERFILADO PERFURADO 19 X 38 MM, COR PRETA</t>
  </si>
  <si>
    <t>Quadros de distribuição de energia</t>
  </si>
  <si>
    <t>PROJETO ELÉTRICO "AS BUILT"</t>
  </si>
  <si>
    <t>PLANILHA CEHOP (jan19)</t>
  </si>
  <si>
    <t>EMPREITADA</t>
  </si>
  <si>
    <t>AS BUILT</t>
  </si>
  <si>
    <t>TOMADA MÉDIA (2 MÓDULOS), 2P+T 10 A, INCLUSIVE PLACA</t>
  </si>
  <si>
    <t>CÓDIGO SINAPI 91845</t>
  </si>
  <si>
    <t>ELETRODUTO FLEXÍVEL CORRUGADO REFORÇADO, PVC, DN 25 MM (3/4"), PARA CIRCUITOS TERMINAIS, INSTALADO EM LAJE - FORNECIMENTO E INSTALAÇÃO. AF_12/2015</t>
  </si>
  <si>
    <t>ELETRODUTO PVC FLEXIVEL CORRUGADO, REFORCADO, COR LARANJA, DE 25 MM, PARA LAJES E PISOS</t>
  </si>
  <si>
    <t>ARAME RECOZIDO 16 BWG, D = 1,65 MM (0,016 KG/M) OU 18 BWG, D = 1,25 MM (0,01 KG/M)</t>
  </si>
  <si>
    <t>3.3.19</t>
  </si>
  <si>
    <t>CÓDIGO SINAPI 93666 (alterada) + 39458</t>
  </si>
  <si>
    <t>DISPOSITIVO DR, 4 POLOS, SENSIBILIDADE DE 30 MA, CORRENTE DE 80 A, TIPO AC - FORNECIMENTO E INSTALAÇÃO</t>
  </si>
  <si>
    <t>DISPOSITIVO DR, 4 POLOS, SENSIBILIDADE DE 30 MA, CORRENTE DE 80 A, TIPO AC</t>
  </si>
  <si>
    <t>CÓDIGO SINAPI 93666 (alterada) + 39449</t>
  </si>
  <si>
    <t>DISPOSITIVO DR, 4 POLOS, SENSIBILIDADE DE 30 MA, CORRENTE DE 100 A, TIPO AC - FORNECIMENTO E INSTALAÇÃO</t>
  </si>
  <si>
    <t>DISPOSITIVO DR, 4 POLOS, SENSIBILIDADE DE 30 MA, CORRENTE DE 100 A, TIPO AC</t>
  </si>
  <si>
    <t>3.4.10</t>
  </si>
  <si>
    <t>LUMINÁRIA SPOT DE SOBREPOR, TIPO COPO PEQUENO, EM ALUMÍNIO COM PINTURA ELETROSTÁRICA NA COR PRETA, PARA LÂMPADA DICRÓICA M16 DE LED, INCLUSIVE LÂMPADA - FORNECIMENTO E INSTALAÇÃO EM TRILHO ELETRIFICADO</t>
  </si>
  <si>
    <t>LUMINÁRIA SPOT DE SOBREPOR, TIPO COPO PEQUENO, EM ALUMÍNIO COM PINTURA ELETROSTÁRICA NA COR PRETA, PARA LÂMPADA DICRÓICA M16 DE LED, INCLUSIVE LÂMPADA - FORNECIMENTO E INSTALAÇÃO EM ELETROCALHA</t>
  </si>
  <si>
    <t>LUMINÁRIA SPOT TIPO TUBO PENDENTE, FORMATO CILINDRICO RETO SEM DOBRA, EM ALUMÍNIO COM PINTURA ELETROSTÁTICA NA COR PRETA, PARA LÂMPADA DICROICAS MR16, INCLUSIVE LÂMPADA - FORNECIMENTO E INSTALAÇÃO</t>
  </si>
  <si>
    <t>LUMINÁRIA SPOT TIPO TUBO PENDENTE, FORMATO CILINDRICO RETO SEM DOBRA, EM ALUMÍNIO COM PINTURA ELETROSTÁRICA NA COR PRETA, PARA LÂMPADA DICROICAS MR16</t>
  </si>
  <si>
    <t>LUMINÁRIA SPOT DE SOBREPOR, TIPO COPO PEQUENO, NA COR PRETA, PARA LÂMPADA DICRÓICA M16 DE LED</t>
  </si>
  <si>
    <t>LUMINÁRIA SPOT DE SOBREPOR, TIPO COPO PEQUENO, NA COR PRETA, PARA LÂMPADA DICRÓICA M16 DE LED, COM CANOPLA</t>
  </si>
  <si>
    <t>LUMINÁRIA SPOT DE SOBREPOR, TIPO COPO PEQUENO, EM ALUMÍNIO COM PINTURA ELETROSTÁRICA NA COR PRETA, PARA LÂMPADA MR16 DE LED</t>
  </si>
  <si>
    <t>MODELO DE PLANILHA</t>
  </si>
  <si>
    <t>COMPOSIÇÃO DO BDI</t>
  </si>
  <si>
    <t>%</t>
  </si>
  <si>
    <t>TRIBUTOS</t>
  </si>
  <si>
    <t>ISSQN</t>
  </si>
  <si>
    <t>BDI SERVIÇOS</t>
  </si>
  <si>
    <t xml:space="preserve">BDI SERVIÇOS </t>
  </si>
  <si>
    <t xml:space="preserve">TOTAL GERALCOM BDI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</si>
</sst>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\-??_);_(@_)"/>
    <numFmt numFmtId="166" formatCode="_(&quot;R$ &quot;* #,##0.00_);_(&quot;R$ &quot;* \(#,##0.00\);_(&quot;R$ &quot;* &quot;-&quot;??_);_(@_)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27"/>
      </patternFill>
    </fill>
    <fill>
      <patternFill patternType="solid">
        <fgColor rgb="FFFFFFCC"/>
        <bgColor indexed="27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5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65" fontId="27" fillId="0" borderId="0" applyFill="0" applyBorder="0" applyAlignment="0" applyProtection="0"/>
    <xf numFmtId="165" fontId="27" fillId="0" borderId="0" applyFill="0" applyBorder="0" applyAlignment="0" applyProtection="0"/>
    <xf numFmtId="166" fontId="3" fillId="0" borderId="0" applyFont="0" applyFill="0" applyBorder="0" applyAlignment="0" applyProtection="0"/>
    <xf numFmtId="0" fontId="11" fillId="22" borderId="0" applyNumberFormat="0" applyBorder="0" applyAlignment="0" applyProtection="0"/>
    <xf numFmtId="0" fontId="27" fillId="0" borderId="0"/>
    <xf numFmtId="0" fontId="31" fillId="0" borderId="0"/>
    <xf numFmtId="0" fontId="27" fillId="0" borderId="0"/>
    <xf numFmtId="0" fontId="27" fillId="23" borderId="4" applyNumberFormat="0" applyAlignment="0" applyProtection="0"/>
    <xf numFmtId="9" fontId="3" fillId="0" borderId="0" applyFont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43" fontId="2" fillId="0" borderId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1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0" fontId="2" fillId="0" borderId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right"/>
    </xf>
    <xf numFmtId="0" fontId="22" fillId="0" borderId="0" xfId="0" applyFont="1"/>
    <xf numFmtId="10" fontId="22" fillId="0" borderId="0" xfId="0" applyNumberFormat="1" applyFont="1" applyAlignment="1">
      <alignment horizontal="center" wrapText="1"/>
    </xf>
    <xf numFmtId="10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65" fontId="20" fillId="0" borderId="0" xfId="0" applyNumberFormat="1" applyFont="1"/>
    <xf numFmtId="0" fontId="20" fillId="0" borderId="0" xfId="0" applyFont="1" applyAlignment="1">
      <alignment wrapText="1"/>
    </xf>
    <xf numFmtId="43" fontId="24" fillId="0" borderId="0" xfId="49" applyFont="1"/>
    <xf numFmtId="43" fontId="20" fillId="0" borderId="0" xfId="0" applyNumberFormat="1" applyFont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165" fontId="20" fillId="0" borderId="10" xfId="31" applyFont="1" applyFill="1" applyBorder="1" applyAlignment="1" applyProtection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20" fillId="0" borderId="10" xfId="0" applyFont="1" applyBorder="1"/>
    <xf numFmtId="0" fontId="20" fillId="0" borderId="0" xfId="0" applyFont="1" applyAlignment="1">
      <alignment horizontal="left" vertical="center" wrapText="1"/>
    </xf>
    <xf numFmtId="0" fontId="20" fillId="26" borderId="10" xfId="0" applyFont="1" applyFill="1" applyBorder="1" applyAlignment="1">
      <alignment wrapText="1"/>
    </xf>
    <xf numFmtId="43" fontId="0" fillId="0" borderId="0" xfId="0" applyNumberFormat="1"/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0" fillId="26" borderId="10" xfId="0" applyFont="1" applyFill="1" applyBorder="1" applyAlignment="1">
      <alignment horizontal="center"/>
    </xf>
    <xf numFmtId="2" fontId="20" fillId="26" borderId="10" xfId="0" applyNumberFormat="1" applyFont="1" applyFill="1" applyBorder="1"/>
    <xf numFmtId="165" fontId="20" fillId="26" borderId="10" xfId="31" applyFont="1" applyFill="1" applyBorder="1" applyAlignment="1" applyProtection="1">
      <alignment horizontal="center"/>
    </xf>
    <xf numFmtId="0" fontId="22" fillId="8" borderId="11" xfId="0" applyFont="1" applyFill="1" applyBorder="1" applyAlignment="1">
      <alignment horizontal="center" wrapText="1"/>
    </xf>
    <xf numFmtId="0" fontId="22" fillId="4" borderId="11" xfId="0" applyFont="1" applyFill="1" applyBorder="1" applyAlignment="1">
      <alignment horizontal="center"/>
    </xf>
    <xf numFmtId="0" fontId="0" fillId="26" borderId="0" xfId="0" applyFill="1"/>
    <xf numFmtId="0" fontId="22" fillId="24" borderId="11" xfId="0" applyFont="1" applyFill="1" applyBorder="1" applyAlignment="1">
      <alignment horizontal="center"/>
    </xf>
    <xf numFmtId="165" fontId="22" fillId="24" borderId="10" xfId="0" applyNumberFormat="1" applyFont="1" applyFill="1" applyBorder="1" applyAlignment="1">
      <alignment horizontal="left"/>
    </xf>
    <xf numFmtId="165" fontId="22" fillId="25" borderId="10" xfId="0" applyNumberFormat="1" applyFont="1" applyFill="1" applyBorder="1" applyAlignment="1">
      <alignment horizontal="left"/>
    </xf>
    <xf numFmtId="165" fontId="26" fillId="27" borderId="10" xfId="0" applyNumberFormat="1" applyFont="1" applyFill="1" applyBorder="1" applyAlignment="1">
      <alignment horizontal="center" wrapText="1"/>
    </xf>
    <xf numFmtId="165" fontId="26" fillId="27" borderId="10" xfId="0" applyNumberFormat="1" applyFont="1" applyFill="1" applyBorder="1"/>
    <xf numFmtId="0" fontId="21" fillId="0" borderId="0" xfId="0" applyFont="1" applyAlignment="1">
      <alignment horizontal="center"/>
    </xf>
    <xf numFmtId="43" fontId="20" fillId="0" borderId="0" xfId="0" applyNumberFormat="1" applyFont="1" applyAlignment="1">
      <alignment wrapText="1"/>
    </xf>
    <xf numFmtId="165" fontId="0" fillId="0" borderId="0" xfId="0" applyNumberFormat="1"/>
    <xf numFmtId="0" fontId="20" fillId="28" borderId="10" xfId="0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/>
    </xf>
    <xf numFmtId="0" fontId="22" fillId="26" borderId="0" xfId="0" applyFont="1" applyFill="1" applyAlignment="1">
      <alignment horizontal="center"/>
    </xf>
    <xf numFmtId="165" fontId="20" fillId="26" borderId="10" xfId="0" applyNumberFormat="1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/>
    <xf numFmtId="0" fontId="20" fillId="0" borderId="18" xfId="0" applyFont="1" applyBorder="1" applyAlignment="1">
      <alignment horizontal="center"/>
    </xf>
    <xf numFmtId="0" fontId="0" fillId="0" borderId="18" xfId="0" applyBorder="1"/>
    <xf numFmtId="0" fontId="20" fillId="0" borderId="10" xfId="0" applyFont="1" applyBorder="1" applyAlignment="1">
      <alignment horizontal="center" wrapText="1"/>
    </xf>
    <xf numFmtId="0" fontId="20" fillId="26" borderId="10" xfId="0" applyFont="1" applyFill="1" applyBorder="1" applyAlignment="1">
      <alignment horizontal="left" wrapText="1"/>
    </xf>
    <xf numFmtId="0" fontId="20" fillId="4" borderId="19" xfId="0" applyFont="1" applyFill="1" applyBorder="1"/>
    <xf numFmtId="0" fontId="20" fillId="4" borderId="16" xfId="0" applyFont="1" applyFill="1" applyBorder="1" applyAlignment="1">
      <alignment horizontal="left" wrapText="1"/>
    </xf>
    <xf numFmtId="0" fontId="20" fillId="0" borderId="10" xfId="0" applyFont="1" applyBorder="1" applyAlignment="1">
      <alignment horizontal="right" wrapText="1"/>
    </xf>
    <xf numFmtId="0" fontId="20" fillId="0" borderId="23" xfId="0" applyFont="1" applyBorder="1" applyAlignment="1">
      <alignment horizontal="center"/>
    </xf>
    <xf numFmtId="0" fontId="20" fillId="0" borderId="0" xfId="0" applyFont="1" applyAlignment="1">
      <alignment horizontal="right" wrapText="1"/>
    </xf>
    <xf numFmtId="2" fontId="20" fillId="0" borderId="10" xfId="0" applyNumberFormat="1" applyFont="1" applyBorder="1" applyAlignment="1">
      <alignment horizontal="right"/>
    </xf>
    <xf numFmtId="165" fontId="20" fillId="0" borderId="10" xfId="0" applyNumberFormat="1" applyFont="1" applyBorder="1" applyAlignment="1">
      <alignment horizontal="center"/>
    </xf>
    <xf numFmtId="2" fontId="20" fillId="0" borderId="10" xfId="0" applyNumberFormat="1" applyFont="1" applyBorder="1"/>
    <xf numFmtId="0" fontId="20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/>
    </xf>
    <xf numFmtId="0" fontId="26" fillId="0" borderId="10" xfId="0" applyFont="1" applyBorder="1" applyAlignment="1">
      <alignment horizontal="left" vertical="top" wrapText="1"/>
    </xf>
    <xf numFmtId="0" fontId="0" fillId="0" borderId="24" xfId="0" applyBorder="1"/>
    <xf numFmtId="0" fontId="22" fillId="25" borderId="11" xfId="0" applyFont="1" applyFill="1" applyBorder="1" applyAlignment="1">
      <alignment horizontal="center"/>
    </xf>
    <xf numFmtId="0" fontId="20" fillId="26" borderId="11" xfId="0" applyFont="1" applyFill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0" fillId="0" borderId="14" xfId="0" applyBorder="1"/>
    <xf numFmtId="0" fontId="21" fillId="0" borderId="0" xfId="0" applyFont="1" applyAlignment="1">
      <alignment horizontal="center" vertical="center"/>
    </xf>
    <xf numFmtId="2" fontId="20" fillId="26" borderId="10" xfId="0" applyNumberFormat="1" applyFont="1" applyFill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0" fillId="28" borderId="10" xfId="0" applyFont="1" applyFill="1" applyBorder="1" applyAlignment="1">
      <alignment horizontal="right" wrapText="1"/>
    </xf>
    <xf numFmtId="0" fontId="20" fillId="0" borderId="10" xfId="0" applyFont="1" applyBorder="1" applyAlignment="1">
      <alignment horizontal="center" vertical="center"/>
    </xf>
    <xf numFmtId="0" fontId="20" fillId="0" borderId="20" xfId="0" applyFont="1" applyBorder="1" applyAlignment="1">
      <alignment horizontal="right"/>
    </xf>
    <xf numFmtId="0" fontId="20" fillId="0" borderId="20" xfId="0" applyFont="1" applyBorder="1"/>
    <xf numFmtId="0" fontId="20" fillId="0" borderId="12" xfId="0" applyFont="1" applyBorder="1" applyAlignment="1">
      <alignment horizontal="right"/>
    </xf>
    <xf numFmtId="0" fontId="20" fillId="0" borderId="12" xfId="0" applyFont="1" applyBorder="1" applyAlignment="1">
      <alignment wrapText="1"/>
    </xf>
    <xf numFmtId="0" fontId="20" fillId="0" borderId="12" xfId="0" applyFont="1" applyBorder="1"/>
    <xf numFmtId="0" fontId="20" fillId="4" borderId="28" xfId="0" applyFont="1" applyFill="1" applyBorder="1" applyAlignment="1">
      <alignment wrapText="1"/>
    </xf>
    <xf numFmtId="0" fontId="20" fillId="0" borderId="10" xfId="0" applyFont="1" applyBorder="1" applyAlignment="1">
      <alignment horizontal="right"/>
    </xf>
    <xf numFmtId="0" fontId="20" fillId="0" borderId="0" xfId="0" applyFont="1" applyAlignment="1">
      <alignment horizontal="center" wrapText="1"/>
    </xf>
    <xf numFmtId="2" fontId="23" fillId="0" borderId="0" xfId="0" applyNumberFormat="1" applyFont="1"/>
    <xf numFmtId="2" fontId="20" fillId="0" borderId="0" xfId="0" applyNumberFormat="1" applyFont="1"/>
    <xf numFmtId="2" fontId="22" fillId="0" borderId="0" xfId="0" applyNumberFormat="1" applyFont="1"/>
    <xf numFmtId="2" fontId="2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center" wrapText="1"/>
    </xf>
    <xf numFmtId="0" fontId="20" fillId="0" borderId="31" xfId="0" applyFont="1" applyBorder="1" applyAlignment="1">
      <alignment horizontal="center"/>
    </xf>
    <xf numFmtId="2" fontId="20" fillId="26" borderId="31" xfId="0" applyNumberFormat="1" applyFont="1" applyFill="1" applyBorder="1"/>
    <xf numFmtId="165" fontId="20" fillId="0" borderId="31" xfId="31" applyFont="1" applyFill="1" applyBorder="1" applyAlignment="1" applyProtection="1">
      <alignment horizontal="center"/>
    </xf>
    <xf numFmtId="165" fontId="20" fillId="0" borderId="31" xfId="0" applyNumberFormat="1" applyFont="1" applyBorder="1"/>
    <xf numFmtId="165" fontId="20" fillId="26" borderId="31" xfId="0" applyNumberFormat="1" applyFont="1" applyFill="1" applyBorder="1" applyAlignment="1">
      <alignment horizontal="center"/>
    </xf>
    <xf numFmtId="0" fontId="35" fillId="0" borderId="0" xfId="0" applyFont="1" applyAlignment="1">
      <alignment horizontal="left"/>
    </xf>
    <xf numFmtId="0" fontId="20" fillId="31" borderId="10" xfId="0" applyFont="1" applyFill="1" applyBorder="1"/>
    <xf numFmtId="0" fontId="20" fillId="31" borderId="10" xfId="0" applyFont="1" applyFill="1" applyBorder="1" applyAlignment="1">
      <alignment wrapText="1"/>
    </xf>
    <xf numFmtId="0" fontId="20" fillId="31" borderId="0" xfId="0" applyFont="1" applyFill="1"/>
    <xf numFmtId="0" fontId="32" fillId="26" borderId="0" xfId="0" applyFont="1" applyFill="1"/>
    <xf numFmtId="0" fontId="20" fillId="0" borderId="10" xfId="0" applyFont="1" applyBorder="1" applyAlignment="1">
      <alignment horizontal="left" wrapText="1"/>
    </xf>
    <xf numFmtId="0" fontId="20" fillId="0" borderId="20" xfId="0" applyFont="1" applyBorder="1" applyAlignment="1">
      <alignment horizontal="center"/>
    </xf>
    <xf numFmtId="0" fontId="20" fillId="32" borderId="28" xfId="0" applyFont="1" applyFill="1" applyBorder="1" applyAlignment="1">
      <alignment wrapText="1"/>
    </xf>
    <xf numFmtId="0" fontId="20" fillId="32" borderId="19" xfId="0" applyFont="1" applyFill="1" applyBorder="1"/>
    <xf numFmtId="0" fontId="20" fillId="31" borderId="10" xfId="0" applyFont="1" applyFill="1" applyBorder="1" applyAlignment="1">
      <alignment horizontal="right"/>
    </xf>
    <xf numFmtId="0" fontId="20" fillId="31" borderId="10" xfId="0" applyFont="1" applyFill="1" applyBorder="1" applyAlignment="1">
      <alignment horizontal="center"/>
    </xf>
    <xf numFmtId="0" fontId="20" fillId="4" borderId="28" xfId="0" applyFont="1" applyFill="1" applyBorder="1" applyAlignment="1">
      <alignment horizontal="left" vertical="center" wrapText="1"/>
    </xf>
    <xf numFmtId="0" fontId="20" fillId="4" borderId="28" xfId="0" applyFont="1" applyFill="1" applyBorder="1" applyAlignment="1">
      <alignment vertical="center" wrapText="1"/>
    </xf>
    <xf numFmtId="0" fontId="20" fillId="0" borderId="16" xfId="0" applyFont="1" applyBorder="1"/>
    <xf numFmtId="0" fontId="20" fillId="0" borderId="22" xfId="0" applyFont="1" applyBorder="1" applyAlignment="1">
      <alignment horizontal="right"/>
    </xf>
    <xf numFmtId="0" fontId="20" fillId="0" borderId="16" xfId="0" applyFont="1" applyBorder="1" applyAlignment="1">
      <alignment wrapText="1"/>
    </xf>
    <xf numFmtId="0" fontId="20" fillId="33" borderId="10" xfId="0" applyFont="1" applyFill="1" applyBorder="1" applyAlignment="1">
      <alignment horizontal="center" wrapText="1"/>
    </xf>
    <xf numFmtId="0" fontId="20" fillId="33" borderId="10" xfId="0" applyFont="1" applyFill="1" applyBorder="1" applyAlignment="1">
      <alignment horizontal="right" wrapText="1"/>
    </xf>
    <xf numFmtId="0" fontId="20" fillId="0" borderId="0" xfId="0" quotePrefix="1" applyFont="1"/>
    <xf numFmtId="0" fontId="20" fillId="0" borderId="10" xfId="0" applyFont="1" applyBorder="1" applyAlignment="1">
      <alignment horizontal="center" vertical="center" wrapText="1"/>
    </xf>
    <xf numFmtId="0" fontId="20" fillId="0" borderId="14" xfId="0" applyFont="1" applyBorder="1"/>
    <xf numFmtId="0" fontId="20" fillId="26" borderId="10" xfId="0" applyFont="1" applyFill="1" applyBorder="1" applyAlignment="1">
      <alignment horizontal="center" vertical="center"/>
    </xf>
    <xf numFmtId="0" fontId="22" fillId="6" borderId="10" xfId="0" applyFont="1" applyFill="1" applyBorder="1" applyAlignment="1">
      <alignment horizontal="center"/>
    </xf>
    <xf numFmtId="0" fontId="20" fillId="0" borderId="13" xfId="0" applyFont="1" applyBorder="1"/>
    <xf numFmtId="0" fontId="20" fillId="0" borderId="10" xfId="0" applyFont="1" applyFill="1" applyBorder="1" applyAlignment="1">
      <alignment wrapText="1"/>
    </xf>
    <xf numFmtId="0" fontId="0" fillId="0" borderId="0" xfId="0" applyFill="1"/>
    <xf numFmtId="2" fontId="20" fillId="0" borderId="10" xfId="0" applyNumberFormat="1" applyFont="1" applyFill="1" applyBorder="1" applyAlignment="1">
      <alignment horizontal="right"/>
    </xf>
    <xf numFmtId="0" fontId="20" fillId="0" borderId="3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17" xfId="0" applyFont="1" applyBorder="1"/>
    <xf numFmtId="0" fontId="20" fillId="4" borderId="35" xfId="0" applyFont="1" applyFill="1" applyBorder="1" applyAlignment="1">
      <alignment wrapText="1"/>
    </xf>
    <xf numFmtId="0" fontId="20" fillId="4" borderId="40" xfId="0" applyFont="1" applyFill="1" applyBorder="1"/>
    <xf numFmtId="0" fontId="21" fillId="0" borderId="25" xfId="0" applyFont="1" applyBorder="1" applyAlignment="1">
      <alignment horizontal="center" vertical="center"/>
    </xf>
    <xf numFmtId="0" fontId="22" fillId="0" borderId="10" xfId="56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/>
    </xf>
    <xf numFmtId="10" fontId="20" fillId="0" borderId="10" xfId="31" applyNumberFormat="1" applyFont="1" applyFill="1" applyBorder="1" applyAlignment="1" applyProtection="1">
      <alignment horizontal="center"/>
    </xf>
    <xf numFmtId="10" fontId="22" fillId="26" borderId="10" xfId="31" applyNumberFormat="1" applyFont="1" applyFill="1" applyBorder="1" applyAlignment="1" applyProtection="1">
      <alignment horizontal="center"/>
    </xf>
    <xf numFmtId="10" fontId="22" fillId="0" borderId="10" xfId="31" applyNumberFormat="1" applyFont="1" applyFill="1" applyBorder="1" applyAlignment="1" applyProtection="1">
      <alignment horizontal="center"/>
    </xf>
    <xf numFmtId="10" fontId="20" fillId="0" borderId="10" xfId="54" applyNumberFormat="1" applyFont="1" applyBorder="1" applyAlignment="1">
      <alignment horizontal="center"/>
    </xf>
    <xf numFmtId="0" fontId="20" fillId="0" borderId="10" xfId="0" applyFont="1" applyBorder="1" applyAlignment="1"/>
    <xf numFmtId="10" fontId="20" fillId="0" borderId="10" xfId="0" applyNumberFormat="1" applyFont="1" applyBorder="1" applyAlignment="1"/>
    <xf numFmtId="0" fontId="22" fillId="24" borderId="10" xfId="0" applyFont="1" applyFill="1" applyBorder="1" applyAlignment="1">
      <alignment horizontal="left"/>
    </xf>
    <xf numFmtId="0" fontId="22" fillId="25" borderId="10" xfId="0" applyFont="1" applyFill="1" applyBorder="1" applyAlignment="1">
      <alignment horizontal="left"/>
    </xf>
    <xf numFmtId="0" fontId="34" fillId="30" borderId="32" xfId="0" applyFont="1" applyFill="1" applyBorder="1" applyAlignment="1">
      <alignment horizontal="center" vertical="center" wrapText="1"/>
    </xf>
    <xf numFmtId="0" fontId="33" fillId="30" borderId="33" xfId="0" applyFont="1" applyFill="1" applyBorder="1" applyAlignment="1">
      <alignment horizontal="center" vertical="center"/>
    </xf>
    <xf numFmtId="2" fontId="22" fillId="6" borderId="27" xfId="0" applyNumberFormat="1" applyFont="1" applyFill="1" applyBorder="1" applyAlignment="1">
      <alignment horizontal="center"/>
    </xf>
    <xf numFmtId="2" fontId="22" fillId="6" borderId="10" xfId="0" applyNumberFormat="1" applyFont="1" applyFill="1" applyBorder="1" applyAlignment="1">
      <alignment horizontal="center"/>
    </xf>
    <xf numFmtId="0" fontId="22" fillId="6" borderId="34" xfId="0" applyFont="1" applyFill="1" applyBorder="1" applyAlignment="1">
      <alignment horizontal="center"/>
    </xf>
    <xf numFmtId="0" fontId="22" fillId="6" borderId="11" xfId="0" applyFont="1" applyFill="1" applyBorder="1" applyAlignment="1">
      <alignment horizontal="center"/>
    </xf>
    <xf numFmtId="0" fontId="22" fillId="6" borderId="27" xfId="0" applyFont="1" applyFill="1" applyBorder="1" applyAlignment="1">
      <alignment horizontal="center"/>
    </xf>
    <xf numFmtId="0" fontId="22" fillId="6" borderId="10" xfId="0" applyFont="1" applyFill="1" applyBorder="1" applyAlignment="1">
      <alignment horizontal="center"/>
    </xf>
    <xf numFmtId="0" fontId="22" fillId="8" borderId="10" xfId="0" applyFont="1" applyFill="1" applyBorder="1" applyAlignment="1">
      <alignment horizontal="left"/>
    </xf>
    <xf numFmtId="2" fontId="22" fillId="4" borderId="10" xfId="0" applyNumberFormat="1" applyFont="1" applyFill="1" applyBorder="1" applyAlignment="1">
      <alignment horizontal="left"/>
    </xf>
    <xf numFmtId="0" fontId="22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/>
    </xf>
    <xf numFmtId="0" fontId="22" fillId="0" borderId="10" xfId="56" applyFont="1" applyBorder="1" applyAlignment="1">
      <alignment horizontal="center" vertical="center"/>
    </xf>
    <xf numFmtId="0" fontId="22" fillId="0" borderId="13" xfId="56" applyFont="1" applyBorder="1" applyAlignment="1">
      <alignment horizontal="center"/>
    </xf>
    <xf numFmtId="0" fontId="22" fillId="0" borderId="21" xfId="56" applyFont="1" applyBorder="1" applyAlignment="1">
      <alignment horizontal="center"/>
    </xf>
    <xf numFmtId="0" fontId="20" fillId="4" borderId="13" xfId="0" applyFont="1" applyFill="1" applyBorder="1" applyAlignment="1">
      <alignment horizontal="center" wrapText="1"/>
    </xf>
    <xf numFmtId="0" fontId="20" fillId="4" borderId="21" xfId="0" applyFont="1" applyFill="1" applyBorder="1" applyAlignment="1">
      <alignment horizontal="center" wrapText="1"/>
    </xf>
    <xf numFmtId="0" fontId="20" fillId="4" borderId="29" xfId="0" applyFont="1" applyFill="1" applyBorder="1" applyAlignment="1">
      <alignment horizontal="center" wrapText="1"/>
    </xf>
    <xf numFmtId="0" fontId="20" fillId="4" borderId="28" xfId="0" applyFont="1" applyFill="1" applyBorder="1" applyAlignment="1">
      <alignment horizontal="center" wrapText="1"/>
    </xf>
    <xf numFmtId="0" fontId="21" fillId="29" borderId="10" xfId="0" applyFont="1" applyFill="1" applyBorder="1" applyAlignment="1">
      <alignment horizontal="center" vertical="center"/>
    </xf>
    <xf numFmtId="0" fontId="20" fillId="0" borderId="24" xfId="0" applyFont="1" applyBorder="1" applyAlignment="1">
      <alignment horizontal="left"/>
    </xf>
    <xf numFmtId="0" fontId="21" fillId="29" borderId="13" xfId="0" applyFont="1" applyFill="1" applyBorder="1" applyAlignment="1">
      <alignment horizontal="center" vertical="center"/>
    </xf>
    <xf numFmtId="0" fontId="21" fillId="29" borderId="25" xfId="0" applyFont="1" applyFill="1" applyBorder="1" applyAlignment="1">
      <alignment horizontal="center" vertical="center"/>
    </xf>
    <xf numFmtId="0" fontId="20" fillId="32" borderId="29" xfId="0" applyFont="1" applyFill="1" applyBorder="1" applyAlignment="1">
      <alignment horizontal="center" wrapText="1"/>
    </xf>
    <xf numFmtId="0" fontId="20" fillId="32" borderId="28" xfId="0" applyFont="1" applyFill="1" applyBorder="1" applyAlignment="1">
      <alignment horizontal="center" wrapText="1"/>
    </xf>
    <xf numFmtId="0" fontId="21" fillId="29" borderId="37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/>
    </xf>
    <xf numFmtId="0" fontId="29" fillId="4" borderId="24" xfId="0" applyFont="1" applyFill="1" applyBorder="1" applyAlignment="1">
      <alignment horizontal="center"/>
    </xf>
    <xf numFmtId="0" fontId="29" fillId="4" borderId="18" xfId="0" applyFont="1" applyFill="1" applyBorder="1" applyAlignment="1">
      <alignment horizontal="center"/>
    </xf>
    <xf numFmtId="0" fontId="29" fillId="4" borderId="17" xfId="0" applyFont="1" applyFill="1" applyBorder="1" applyAlignment="1">
      <alignment horizontal="center"/>
    </xf>
    <xf numFmtId="0" fontId="20" fillId="4" borderId="15" xfId="0" applyFont="1" applyFill="1" applyBorder="1" applyAlignment="1">
      <alignment horizontal="center" wrapText="1"/>
    </xf>
    <xf numFmtId="0" fontId="20" fillId="4" borderId="39" xfId="0" applyFont="1" applyFill="1" applyBorder="1" applyAlignment="1">
      <alignment horizontal="center" wrapText="1"/>
    </xf>
    <xf numFmtId="0" fontId="21" fillId="29" borderId="36" xfId="0" applyFont="1" applyFill="1" applyBorder="1" applyAlignment="1">
      <alignment horizontal="center" vertical="center"/>
    </xf>
    <xf numFmtId="0" fontId="21" fillId="29" borderId="16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20" fillId="0" borderId="14" xfId="0" applyFont="1" applyBorder="1" applyAlignment="1">
      <alignment horizontal="left"/>
    </xf>
    <xf numFmtId="0" fontId="26" fillId="0" borderId="12" xfId="0" applyFont="1" applyBorder="1" applyAlignment="1">
      <alignment horizontal="center"/>
    </xf>
    <xf numFmtId="10" fontId="26" fillId="22" borderId="12" xfId="0" applyNumberFormat="1" applyFont="1" applyFill="1" applyBorder="1" applyAlignment="1">
      <alignment horizontal="center"/>
    </xf>
    <xf numFmtId="0" fontId="25" fillId="0" borderId="12" xfId="0" applyFont="1" applyBorder="1" applyAlignment="1">
      <alignment horizontal="right"/>
    </xf>
    <xf numFmtId="4" fontId="26" fillId="0" borderId="12" xfId="0" applyNumberFormat="1" applyFont="1" applyBorder="1" applyAlignment="1">
      <alignment horizontal="right" vertical="center" wrapText="1"/>
    </xf>
  </cellXfs>
  <cellStyles count="5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 2" xfId="32"/>
    <cellStyle name="Moeda 3" xfId="55"/>
    <cellStyle name="Moeda 8" xfId="33"/>
    <cellStyle name="Neutra" xfId="34" builtinId="28" customBuiltin="1"/>
    <cellStyle name="Normal" xfId="0" builtinId="0"/>
    <cellStyle name="Normal 10" xfId="35"/>
    <cellStyle name="Normal 13" xfId="36"/>
    <cellStyle name="Normal 2" xfId="37"/>
    <cellStyle name="Normal 2 2" xfId="56"/>
    <cellStyle name="Normal 3" xfId="53"/>
    <cellStyle name="Nota" xfId="38" builtinId="10" customBuiltin="1"/>
    <cellStyle name="Porcentagem 2" xfId="54"/>
    <cellStyle name="Porcentagem 5" xfId="39"/>
    <cellStyle name="Saída" xfId="40" builtinId="21" customBuiltin="1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otal" xfId="48" builtinId="25" customBuiltin="1"/>
    <cellStyle name="Vírgula" xfId="49" builtinId="3"/>
    <cellStyle name="Vírgula 12" xfId="50"/>
    <cellStyle name="Vírgula 2 2" xfId="51"/>
    <cellStyle name="Vírgula 3 2" xfId="5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3"/>
  <sheetViews>
    <sheetView tabSelected="1" zoomScaleNormal="100" zoomScaleSheetLayoutView="100" zoomScalePage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M1"/>
    </sheetView>
  </sheetViews>
  <sheetFormatPr defaultColWidth="2.7109375" defaultRowHeight="12.75" x14ac:dyDescent="0.2"/>
  <cols>
    <col min="1" max="1" width="6.5703125" customWidth="1"/>
    <col min="2" max="2" width="95.5703125" customWidth="1"/>
    <col min="3" max="3" width="7.28515625" style="1" customWidth="1"/>
    <col min="4" max="4" width="6.28515625" style="1" customWidth="1"/>
    <col min="5" max="5" width="7.7109375" style="85" customWidth="1"/>
    <col min="6" max="6" width="12.7109375" style="2" customWidth="1"/>
    <col min="7" max="7" width="15.42578125" style="2" customWidth="1"/>
    <col min="8" max="8" width="12.7109375" style="2" customWidth="1"/>
    <col min="9" max="9" width="16" style="3" customWidth="1"/>
    <col min="10" max="10" width="12.7109375" style="3" customWidth="1"/>
    <col min="11" max="11" width="13.7109375" style="3" customWidth="1"/>
    <col min="12" max="12" width="12.7109375" style="3" customWidth="1"/>
    <col min="13" max="13" width="16.7109375" style="2" bestFit="1" customWidth="1"/>
  </cols>
  <sheetData>
    <row r="1" spans="1:13" s="32" customFormat="1" ht="135.75" customHeight="1" thickBot="1" x14ac:dyDescent="0.25">
      <c r="A1" s="140" t="s">
        <v>608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s="32" customFormat="1" ht="12.75" customHeight="1" x14ac:dyDescent="0.2">
      <c r="A2" s="144" t="s">
        <v>4</v>
      </c>
      <c r="B2" s="146" t="s">
        <v>5</v>
      </c>
      <c r="C2" s="146" t="s">
        <v>6</v>
      </c>
      <c r="D2" s="146" t="s">
        <v>7</v>
      </c>
      <c r="E2" s="142" t="s">
        <v>8</v>
      </c>
      <c r="F2" s="142" t="s">
        <v>2</v>
      </c>
      <c r="G2" s="142"/>
      <c r="H2" s="142" t="s">
        <v>19</v>
      </c>
      <c r="I2" s="142"/>
      <c r="J2" s="142" t="s">
        <v>28</v>
      </c>
      <c r="K2" s="142"/>
      <c r="L2" s="142" t="s">
        <v>3</v>
      </c>
      <c r="M2" s="142"/>
    </row>
    <row r="3" spans="1:13" s="32" customFormat="1" ht="26.25" customHeight="1" x14ac:dyDescent="0.2">
      <c r="A3" s="145"/>
      <c r="B3" s="147"/>
      <c r="C3" s="147"/>
      <c r="D3" s="147"/>
      <c r="E3" s="143"/>
      <c r="F3" s="116" t="s">
        <v>9</v>
      </c>
      <c r="G3" s="116" t="s">
        <v>10</v>
      </c>
      <c r="H3" s="116" t="s">
        <v>9</v>
      </c>
      <c r="I3" s="116" t="s">
        <v>10</v>
      </c>
      <c r="J3" s="116" t="s">
        <v>9</v>
      </c>
      <c r="K3" s="116" t="s">
        <v>10</v>
      </c>
      <c r="L3" s="116" t="s">
        <v>11</v>
      </c>
      <c r="M3" s="116" t="s">
        <v>12</v>
      </c>
    </row>
    <row r="4" spans="1:13" s="32" customFormat="1" ht="14.25" customHeight="1" x14ac:dyDescent="0.2">
      <c r="A4" s="33" t="s">
        <v>13</v>
      </c>
      <c r="B4" s="138" t="s">
        <v>29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34">
        <f>M5</f>
        <v>0</v>
      </c>
    </row>
    <row r="5" spans="1:13" x14ac:dyDescent="0.2">
      <c r="A5" s="64" t="s">
        <v>14</v>
      </c>
      <c r="B5" s="139" t="s">
        <v>61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35">
        <f>ROUND(SUM(M6:M6),2)</f>
        <v>0</v>
      </c>
    </row>
    <row r="6" spans="1:13" s="32" customFormat="1" x14ac:dyDescent="0.2">
      <c r="A6" s="61" t="s">
        <v>30</v>
      </c>
      <c r="B6" s="17" t="s">
        <v>95</v>
      </c>
      <c r="C6" s="16" t="s">
        <v>15</v>
      </c>
      <c r="D6" s="72" t="s">
        <v>42</v>
      </c>
      <c r="E6" s="59">
        <v>1</v>
      </c>
      <c r="F6" s="18">
        <v>0</v>
      </c>
      <c r="G6" s="18">
        <f>ROUND(F6*E6,2)</f>
        <v>0</v>
      </c>
      <c r="H6" s="18">
        <v>0</v>
      </c>
      <c r="I6" s="18">
        <f>ROUND(H6*E6,2)</f>
        <v>0</v>
      </c>
      <c r="J6" s="18">
        <v>0</v>
      </c>
      <c r="K6" s="18">
        <f>ROUND(J6*E6,2)</f>
        <v>0</v>
      </c>
      <c r="L6" s="18">
        <f>ROUND(F6+H6+J6,2)</f>
        <v>0</v>
      </c>
      <c r="M6" s="58">
        <f>ROUND(L6*E6,2)</f>
        <v>0</v>
      </c>
    </row>
    <row r="7" spans="1:13" s="32" customFormat="1" ht="12" customHeight="1" x14ac:dyDescent="0.2">
      <c r="A7" s="65"/>
      <c r="B7" s="51"/>
      <c r="C7" s="27"/>
      <c r="D7" s="27"/>
      <c r="E7" s="69"/>
      <c r="F7" s="29"/>
      <c r="G7" s="29"/>
      <c r="H7" s="29"/>
      <c r="I7" s="29"/>
      <c r="J7" s="29"/>
      <c r="K7" s="29"/>
      <c r="L7" s="29"/>
      <c r="M7" s="44"/>
    </row>
    <row r="8" spans="1:13" s="32" customFormat="1" ht="12" customHeight="1" x14ac:dyDescent="0.2">
      <c r="A8" s="33" t="s">
        <v>17</v>
      </c>
      <c r="B8" s="138" t="s">
        <v>133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34">
        <f>M9</f>
        <v>0</v>
      </c>
    </row>
    <row r="9" spans="1:13" s="32" customFormat="1" ht="12" customHeight="1" x14ac:dyDescent="0.2">
      <c r="A9" s="64" t="s">
        <v>18</v>
      </c>
      <c r="B9" s="139" t="s">
        <v>136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35">
        <f>ROUND(SUM(M10:M20),2)</f>
        <v>0</v>
      </c>
    </row>
    <row r="10" spans="1:13" s="32" customFormat="1" ht="25.5" customHeight="1" x14ac:dyDescent="0.2">
      <c r="A10" s="61" t="s">
        <v>104</v>
      </c>
      <c r="B10" s="17" t="str">
        <f>'COMPOSIÇÕES REFERENCIAIS'!C17</f>
        <v xml:space="preserve">REMOÇÃO DE QUADROS DE DISTRIBUIÇÃO </v>
      </c>
      <c r="C10" s="16" t="s">
        <v>15</v>
      </c>
      <c r="D10" s="27" t="s">
        <v>62</v>
      </c>
      <c r="E10" s="69">
        <v>4</v>
      </c>
      <c r="F10" s="29">
        <v>0</v>
      </c>
      <c r="G10" s="29">
        <f>ROUND(E10*F10,2)</f>
        <v>0</v>
      </c>
      <c r="H10" s="29">
        <v>0</v>
      </c>
      <c r="I10" s="29">
        <f>ROUND(E10*H10,2)</f>
        <v>0</v>
      </c>
      <c r="J10" s="29">
        <v>0</v>
      </c>
      <c r="K10" s="29">
        <f>ROUND(E10*J10,2)</f>
        <v>0</v>
      </c>
      <c r="L10" s="29">
        <f>ROUND(F10+H10+J10,2)</f>
        <v>0</v>
      </c>
      <c r="M10" s="44">
        <f>ROUND(E10*L10,2)</f>
        <v>0</v>
      </c>
    </row>
    <row r="11" spans="1:13" s="32" customFormat="1" ht="30.75" customHeight="1" x14ac:dyDescent="0.2">
      <c r="A11" s="61" t="s">
        <v>105</v>
      </c>
      <c r="B11" s="99" t="str">
        <f>'COMPOSIÇÕES REFERENCIAIS'!C24</f>
        <v>REMOÇÃO DISJUNTOR TERMOMAGNÉTICO 3P ATÉ 125A</v>
      </c>
      <c r="C11" s="16" t="s">
        <v>15</v>
      </c>
      <c r="D11" s="16" t="s">
        <v>62</v>
      </c>
      <c r="E11" s="57">
        <v>4</v>
      </c>
      <c r="F11" s="18">
        <v>0</v>
      </c>
      <c r="G11" s="29">
        <f t="shared" ref="G11:G20" si="0">ROUND(E11*F11,2)</f>
        <v>0</v>
      </c>
      <c r="H11" s="29">
        <v>0</v>
      </c>
      <c r="I11" s="29">
        <f t="shared" ref="I11:I20" si="1">ROUND(E11*H11,2)</f>
        <v>0</v>
      </c>
      <c r="J11" s="29">
        <v>0</v>
      </c>
      <c r="K11" s="29">
        <f t="shared" ref="K11:K20" si="2">ROUND(E11*J11,2)</f>
        <v>0</v>
      </c>
      <c r="L11" s="29">
        <f t="shared" ref="L11:L20" si="3">ROUND(F11+H11+J11,2)</f>
        <v>0</v>
      </c>
      <c r="M11" s="44">
        <f t="shared" ref="M11:M20" si="4">ROUND(E11*L11,2)</f>
        <v>0</v>
      </c>
    </row>
    <row r="12" spans="1:13" s="32" customFormat="1" ht="28.5" customHeight="1" x14ac:dyDescent="0.2">
      <c r="A12" s="61" t="s">
        <v>106</v>
      </c>
      <c r="B12" s="99" t="str">
        <f>'COMPOSIÇÕES REFERENCIAIS'!C31</f>
        <v>REMOÇÃO DE DISJUNTOR TERMOMAGNÉTICO 1P</v>
      </c>
      <c r="C12" s="16" t="s">
        <v>15</v>
      </c>
      <c r="D12" s="16" t="s">
        <v>62</v>
      </c>
      <c r="E12" s="57">
        <f>44+13+5</f>
        <v>62</v>
      </c>
      <c r="F12" s="18">
        <v>0</v>
      </c>
      <c r="G12" s="29">
        <f t="shared" si="0"/>
        <v>0</v>
      </c>
      <c r="H12" s="29">
        <v>0</v>
      </c>
      <c r="I12" s="29">
        <f t="shared" si="1"/>
        <v>0</v>
      </c>
      <c r="J12" s="29">
        <v>0</v>
      </c>
      <c r="K12" s="29">
        <f t="shared" si="2"/>
        <v>0</v>
      </c>
      <c r="L12" s="29">
        <f t="shared" si="3"/>
        <v>0</v>
      </c>
      <c r="M12" s="44">
        <f t="shared" si="4"/>
        <v>0</v>
      </c>
    </row>
    <row r="13" spans="1:13" s="32" customFormat="1" ht="12" customHeight="1" x14ac:dyDescent="0.2">
      <c r="A13" s="61" t="s">
        <v>107</v>
      </c>
      <c r="B13" s="99" t="str">
        <f>'COMPOSIÇÕES REFERENCIAIS'!C38</f>
        <v>REMOÇÃO DE LUMINÁRIAS, DE FORMA MANUAL</v>
      </c>
      <c r="C13" s="16" t="s">
        <v>15</v>
      </c>
      <c r="D13" s="16" t="s">
        <v>62</v>
      </c>
      <c r="E13" s="57">
        <v>38</v>
      </c>
      <c r="F13" s="18">
        <v>0</v>
      </c>
      <c r="G13" s="29">
        <f t="shared" si="0"/>
        <v>0</v>
      </c>
      <c r="H13" s="29">
        <v>0</v>
      </c>
      <c r="I13" s="29">
        <f t="shared" si="1"/>
        <v>0</v>
      </c>
      <c r="J13" s="29">
        <v>0</v>
      </c>
      <c r="K13" s="29">
        <f t="shared" si="2"/>
        <v>0</v>
      </c>
      <c r="L13" s="29">
        <f t="shared" si="3"/>
        <v>0</v>
      </c>
      <c r="M13" s="44">
        <f t="shared" si="4"/>
        <v>0</v>
      </c>
    </row>
    <row r="14" spans="1:13" s="32" customFormat="1" ht="12" customHeight="1" x14ac:dyDescent="0.2">
      <c r="A14" s="61" t="s">
        <v>108</v>
      </c>
      <c r="B14" s="99" t="str">
        <f>'COMPOSIÇÕES REFERENCIAIS'!C45</f>
        <v>REMOÇÃO DE CABOS ELÉTRICOS, DE FORMA MANUAL, SEM REAPROVEITAMENTO. AF_12/2017</v>
      </c>
      <c r="C14" s="16" t="s">
        <v>15</v>
      </c>
      <c r="D14" s="16" t="s">
        <v>50</v>
      </c>
      <c r="E14" s="57">
        <v>3000</v>
      </c>
      <c r="F14" s="18">
        <v>0</v>
      </c>
      <c r="G14" s="29">
        <f t="shared" si="0"/>
        <v>0</v>
      </c>
      <c r="H14" s="29">
        <v>0</v>
      </c>
      <c r="I14" s="29">
        <f t="shared" si="1"/>
        <v>0</v>
      </c>
      <c r="J14" s="29">
        <v>0</v>
      </c>
      <c r="K14" s="29">
        <f t="shared" si="2"/>
        <v>0</v>
      </c>
      <c r="L14" s="29">
        <f t="shared" si="3"/>
        <v>0</v>
      </c>
      <c r="M14" s="44">
        <f t="shared" si="4"/>
        <v>0</v>
      </c>
    </row>
    <row r="15" spans="1:13" s="32" customFormat="1" ht="12" customHeight="1" x14ac:dyDescent="0.2">
      <c r="A15" s="61" t="s">
        <v>109</v>
      </c>
      <c r="B15" s="99" t="str">
        <f>'COMPOSIÇÕES REFERENCIAIS'!C56</f>
        <v>FURO EM ALVENARIA PARA DIÂMETROS MAIORES QUE 75 MM. AF_05/2015</v>
      </c>
      <c r="C15" s="16" t="s">
        <v>15</v>
      </c>
      <c r="D15" s="16" t="s">
        <v>62</v>
      </c>
      <c r="E15" s="57">
        <v>2</v>
      </c>
      <c r="F15" s="18">
        <v>0</v>
      </c>
      <c r="G15" s="29">
        <f t="shared" si="0"/>
        <v>0</v>
      </c>
      <c r="H15" s="29">
        <v>0</v>
      </c>
      <c r="I15" s="29">
        <f t="shared" si="1"/>
        <v>0</v>
      </c>
      <c r="J15" s="29">
        <v>0</v>
      </c>
      <c r="K15" s="29">
        <f t="shared" si="2"/>
        <v>0</v>
      </c>
      <c r="L15" s="29">
        <f t="shared" si="3"/>
        <v>0</v>
      </c>
      <c r="M15" s="44">
        <f t="shared" si="4"/>
        <v>0</v>
      </c>
    </row>
    <row r="16" spans="1:13" s="32" customFormat="1" ht="12" customHeight="1" x14ac:dyDescent="0.2">
      <c r="A16" s="61" t="s">
        <v>110</v>
      </c>
      <c r="B16" s="99" t="str">
        <f>'COMPOSIÇÕES REFERENCIAIS'!C64</f>
        <v>FURO EM GESSO PARA DIÂMETROS MAIORES QUE 75 MM</v>
      </c>
      <c r="C16" s="16" t="s">
        <v>15</v>
      </c>
      <c r="D16" s="16" t="s">
        <v>62</v>
      </c>
      <c r="E16" s="57">
        <v>1</v>
      </c>
      <c r="F16" s="18">
        <v>0</v>
      </c>
      <c r="G16" s="29">
        <f t="shared" si="0"/>
        <v>0</v>
      </c>
      <c r="H16" s="29">
        <v>0</v>
      </c>
      <c r="I16" s="29">
        <f t="shared" si="1"/>
        <v>0</v>
      </c>
      <c r="J16" s="29">
        <v>0</v>
      </c>
      <c r="K16" s="29">
        <f t="shared" si="2"/>
        <v>0</v>
      </c>
      <c r="L16" s="29">
        <f t="shared" si="3"/>
        <v>0</v>
      </c>
      <c r="M16" s="44">
        <f t="shared" si="4"/>
        <v>0</v>
      </c>
    </row>
    <row r="17" spans="1:14" s="32" customFormat="1" ht="12" customHeight="1" x14ac:dyDescent="0.2">
      <c r="A17" s="61" t="s">
        <v>111</v>
      </c>
      <c r="B17" s="99" t="str">
        <f>'COMPOSIÇÕES REFERENCIAIS'!C71</f>
        <v>FURO EM GESSO PARA DIÂMETROS MENORES OU IGUAIS A 40 MM</v>
      </c>
      <c r="C17" s="16" t="s">
        <v>15</v>
      </c>
      <c r="D17" s="16" t="s">
        <v>62</v>
      </c>
      <c r="E17" s="57">
        <v>5</v>
      </c>
      <c r="F17" s="18">
        <v>0</v>
      </c>
      <c r="G17" s="29">
        <f t="shared" si="0"/>
        <v>0</v>
      </c>
      <c r="H17" s="29">
        <v>0</v>
      </c>
      <c r="I17" s="29">
        <f t="shared" si="1"/>
        <v>0</v>
      </c>
      <c r="J17" s="29">
        <v>0</v>
      </c>
      <c r="K17" s="29">
        <f t="shared" si="2"/>
        <v>0</v>
      </c>
      <c r="L17" s="29">
        <f t="shared" si="3"/>
        <v>0</v>
      </c>
      <c r="M17" s="44">
        <f t="shared" si="4"/>
        <v>0</v>
      </c>
    </row>
    <row r="18" spans="1:14" s="32" customFormat="1" ht="12" customHeight="1" x14ac:dyDescent="0.2">
      <c r="A18" s="61" t="s">
        <v>112</v>
      </c>
      <c r="B18" s="99" t="str">
        <f>'COMPOSIÇÕES REFERENCIAIS'!C78</f>
        <v>QUEBRA EM ALVENARIA PARA INSTALAÇÃO DE QUADRO DISTRIBUIÇÃO GRANDE (76X40 CM). AF_05/2015</v>
      </c>
      <c r="C18" s="16" t="s">
        <v>15</v>
      </c>
      <c r="D18" s="16" t="s">
        <v>62</v>
      </c>
      <c r="E18" s="57">
        <v>2</v>
      </c>
      <c r="F18" s="18">
        <v>0</v>
      </c>
      <c r="G18" s="29">
        <f t="shared" si="0"/>
        <v>0</v>
      </c>
      <c r="H18" s="29">
        <v>0</v>
      </c>
      <c r="I18" s="29">
        <f t="shared" si="1"/>
        <v>0</v>
      </c>
      <c r="J18" s="29">
        <v>0</v>
      </c>
      <c r="K18" s="29">
        <f t="shared" si="2"/>
        <v>0</v>
      </c>
      <c r="L18" s="29">
        <f t="shared" si="3"/>
        <v>0</v>
      </c>
      <c r="M18" s="44">
        <f t="shared" si="4"/>
        <v>0</v>
      </c>
    </row>
    <row r="19" spans="1:14" s="32" customFormat="1" ht="12" customHeight="1" x14ac:dyDescent="0.2">
      <c r="A19" s="61" t="s">
        <v>113</v>
      </c>
      <c r="B19" s="99" t="str">
        <f>'COMPOSIÇÕES REFERENCIAIS'!C85</f>
        <v>RASGO EM ALVENARIA PARA ELETRODUTOS COM DIAMETROS MENORES OU IGUAIS A 40 MM. AF_05/2015</v>
      </c>
      <c r="C19" s="16" t="s">
        <v>15</v>
      </c>
      <c r="D19" s="16" t="s">
        <v>50</v>
      </c>
      <c r="E19" s="57">
        <v>10</v>
      </c>
      <c r="F19" s="18">
        <v>0</v>
      </c>
      <c r="G19" s="29">
        <f t="shared" si="0"/>
        <v>0</v>
      </c>
      <c r="H19" s="29">
        <v>0</v>
      </c>
      <c r="I19" s="29">
        <f t="shared" si="1"/>
        <v>0</v>
      </c>
      <c r="J19" s="29">
        <v>0</v>
      </c>
      <c r="K19" s="29">
        <f t="shared" si="2"/>
        <v>0</v>
      </c>
      <c r="L19" s="29">
        <f t="shared" si="3"/>
        <v>0</v>
      </c>
      <c r="M19" s="44">
        <f t="shared" si="4"/>
        <v>0</v>
      </c>
    </row>
    <row r="20" spans="1:14" s="32" customFormat="1" x14ac:dyDescent="0.2">
      <c r="A20" s="61" t="s">
        <v>114</v>
      </c>
      <c r="B20" s="99" t="str">
        <f>'COMPOSIÇÕES REFERENCIAIS'!C92</f>
        <v>QUEBRA EM ALVENARIA PARA INSTALAÇÃO DE CAIXA DE TOMADA (4X4 OU 4X2). AF_05/2015</v>
      </c>
      <c r="C20" s="16" t="s">
        <v>15</v>
      </c>
      <c r="D20" s="16" t="s">
        <v>62</v>
      </c>
      <c r="E20" s="57">
        <v>6</v>
      </c>
      <c r="F20" s="18">
        <v>0</v>
      </c>
      <c r="G20" s="29">
        <f t="shared" si="0"/>
        <v>0</v>
      </c>
      <c r="H20" s="29">
        <v>0</v>
      </c>
      <c r="I20" s="29">
        <f t="shared" si="1"/>
        <v>0</v>
      </c>
      <c r="J20" s="29">
        <v>0</v>
      </c>
      <c r="K20" s="29">
        <f t="shared" si="2"/>
        <v>0</v>
      </c>
      <c r="L20" s="29">
        <f t="shared" si="3"/>
        <v>0</v>
      </c>
      <c r="M20" s="44">
        <f t="shared" si="4"/>
        <v>0</v>
      </c>
    </row>
    <row r="21" spans="1:14" s="32" customFormat="1" ht="12" customHeight="1" x14ac:dyDescent="0.2">
      <c r="A21" s="65"/>
      <c r="B21" s="51"/>
      <c r="C21" s="27"/>
      <c r="D21" s="27"/>
      <c r="E21" s="69"/>
      <c r="F21" s="29"/>
      <c r="G21" s="29"/>
      <c r="H21" s="29"/>
      <c r="I21" s="29"/>
      <c r="J21" s="29"/>
      <c r="K21" s="29"/>
      <c r="L21" s="29"/>
      <c r="M21" s="44"/>
    </row>
    <row r="22" spans="1:14" x14ac:dyDescent="0.2">
      <c r="A22" s="33" t="s">
        <v>325</v>
      </c>
      <c r="B22" s="138" t="s">
        <v>94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34">
        <f>M23+M48+M58+M79+M91</f>
        <v>0</v>
      </c>
      <c r="N22" s="32"/>
    </row>
    <row r="23" spans="1:14" x14ac:dyDescent="0.2">
      <c r="A23" s="64" t="s">
        <v>359</v>
      </c>
      <c r="B23" s="139" t="s">
        <v>115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35">
        <f>ROUND(SUM(M24:M47),2)</f>
        <v>0</v>
      </c>
      <c r="N23" s="32"/>
    </row>
    <row r="24" spans="1:14" s="32" customFormat="1" ht="21.95" customHeight="1" x14ac:dyDescent="0.2">
      <c r="A24" s="65" t="s">
        <v>117</v>
      </c>
      <c r="B24" s="17" t="str">
        <f>'COMPOSIÇÕES REFERENCIAIS'!C116</f>
        <v>ELETROCALHA LISA OU PERFURADA EM AÇO GALVANIZADO, LARGURA 100MM E ALTURA 50MM, INCLUSIVE EMENDA, FIXAÇÃO E TAMPA - FORNECIMENTO E INSTALAÇÃO.</v>
      </c>
      <c r="C24" s="16" t="s">
        <v>15</v>
      </c>
      <c r="D24" s="27" t="s">
        <v>50</v>
      </c>
      <c r="E24" s="69">
        <v>78</v>
      </c>
      <c r="F24" s="29">
        <v>0</v>
      </c>
      <c r="G24" s="29">
        <f>ROUND(E24*F24,2)</f>
        <v>0</v>
      </c>
      <c r="H24" s="29">
        <v>0</v>
      </c>
      <c r="I24" s="29">
        <f>ROUND(E24*H24,2)</f>
        <v>0</v>
      </c>
      <c r="J24" s="29">
        <v>0</v>
      </c>
      <c r="K24" s="29">
        <f>TRUNC(E24*J24,2)</f>
        <v>0</v>
      </c>
      <c r="L24" s="29">
        <f>ROUND(F24+H24+J24,2)</f>
        <v>0</v>
      </c>
      <c r="M24" s="44">
        <f>ROUND(E24*L24,2)</f>
        <v>0</v>
      </c>
    </row>
    <row r="25" spans="1:14" s="32" customFormat="1" ht="21.95" customHeight="1" x14ac:dyDescent="0.2">
      <c r="A25" s="65" t="s">
        <v>118</v>
      </c>
      <c r="B25" s="17" t="str">
        <f>'COMPOSIÇÕES REFERENCIAIS'!C137</f>
        <v>ELETROCALHA LISA OU PERFURADA EM AÇO GALVANIZADO, LARGURA 150MM E ALTURA 50MM, INCLUSIVE EMENDA, FIXAÇÃO E TAMPA - FORNECIMENTO E INSTALAÇÃO</v>
      </c>
      <c r="C25" s="16" t="s">
        <v>15</v>
      </c>
      <c r="D25" s="27" t="s">
        <v>50</v>
      </c>
      <c r="E25" s="69">
        <v>15</v>
      </c>
      <c r="F25" s="29">
        <v>0</v>
      </c>
      <c r="G25" s="29">
        <f t="shared" ref="G25:G46" si="5">ROUND(E25*F25,2)</f>
        <v>0</v>
      </c>
      <c r="H25" s="29">
        <v>0</v>
      </c>
      <c r="I25" s="29">
        <f t="shared" ref="I25:I46" si="6">ROUND(E25*H25,2)</f>
        <v>0</v>
      </c>
      <c r="J25" s="29">
        <v>0</v>
      </c>
      <c r="K25" s="29">
        <f t="shared" ref="K25:K46" si="7">TRUNC(E25*J25,2)</f>
        <v>0</v>
      </c>
      <c r="L25" s="29">
        <f t="shared" ref="L25:L46" si="8">ROUND(F25+H25+J25,2)</f>
        <v>0</v>
      </c>
      <c r="M25" s="44">
        <f t="shared" ref="M25:M46" si="9">ROUND(E25*L25,2)</f>
        <v>0</v>
      </c>
    </row>
    <row r="26" spans="1:14" s="32" customFormat="1" ht="21.95" customHeight="1" x14ac:dyDescent="0.2">
      <c r="A26" s="65" t="s">
        <v>119</v>
      </c>
      <c r="B26" s="17" t="str">
        <f>'COMPOSIÇÕES REFERENCIAIS'!C164</f>
        <v>ELETROCALHA LISA OU PERFURADA EM AÇO GALVANIZADO, LARGURA 200MM E ALTURA 50MM, INCLUSIVE EMENDA, FIXAÇÃO E TAMPA- FORNECIMENTO E INSTALAÇÃO</v>
      </c>
      <c r="C26" s="16" t="s">
        <v>15</v>
      </c>
      <c r="D26" s="27" t="s">
        <v>50</v>
      </c>
      <c r="E26" s="69">
        <v>30</v>
      </c>
      <c r="F26" s="29">
        <v>0</v>
      </c>
      <c r="G26" s="29">
        <f t="shared" si="5"/>
        <v>0</v>
      </c>
      <c r="H26" s="29">
        <v>0</v>
      </c>
      <c r="I26" s="29">
        <f t="shared" si="6"/>
        <v>0</v>
      </c>
      <c r="J26" s="29">
        <v>0</v>
      </c>
      <c r="K26" s="29">
        <f t="shared" si="7"/>
        <v>0</v>
      </c>
      <c r="L26" s="29">
        <f t="shared" si="8"/>
        <v>0</v>
      </c>
      <c r="M26" s="44">
        <f t="shared" si="9"/>
        <v>0</v>
      </c>
    </row>
    <row r="27" spans="1:14" s="32" customFormat="1" ht="21.95" customHeight="1" x14ac:dyDescent="0.2">
      <c r="A27" s="65" t="s">
        <v>120</v>
      </c>
      <c r="B27" s="17" t="str">
        <f>'COMPOSIÇÕES REFERENCIAIS'!C185</f>
        <v>REDUÇÃO PARA ELETROCALHA, PERFURADA EM AÇO GALVANIZADO, (150X100) MM E ALTURA DE 50MM, COM TAMPA - FORNECIMENTO E INSTALAÇÃO</v>
      </c>
      <c r="C27" s="16" t="s">
        <v>15</v>
      </c>
      <c r="D27" s="27" t="s">
        <v>52</v>
      </c>
      <c r="E27" s="69">
        <v>3</v>
      </c>
      <c r="F27" s="29">
        <v>0</v>
      </c>
      <c r="G27" s="29">
        <f t="shared" si="5"/>
        <v>0</v>
      </c>
      <c r="H27" s="29">
        <v>0</v>
      </c>
      <c r="I27" s="29">
        <f t="shared" si="6"/>
        <v>0</v>
      </c>
      <c r="J27" s="29">
        <v>0</v>
      </c>
      <c r="K27" s="29">
        <f t="shared" si="7"/>
        <v>0</v>
      </c>
      <c r="L27" s="29">
        <f t="shared" si="8"/>
        <v>0</v>
      </c>
      <c r="M27" s="44">
        <f t="shared" si="9"/>
        <v>0</v>
      </c>
    </row>
    <row r="28" spans="1:14" s="32" customFormat="1" ht="21.95" customHeight="1" x14ac:dyDescent="0.2">
      <c r="A28" s="65" t="s">
        <v>122</v>
      </c>
      <c r="B28" s="17" t="str">
        <f>'COMPOSIÇÕES REFERENCIAIS'!C202</f>
        <v>REDUÇÃO PARA ELETROCALHA, PERFURADA EM AÇO GALVANIZADO, LARGURA DE (200X150) MM E ALTURA DE 50MM, COM TAMPA - FORNECIMENTO E INSTALAÇÃO</v>
      </c>
      <c r="C28" s="16" t="s">
        <v>15</v>
      </c>
      <c r="D28" s="27" t="s">
        <v>52</v>
      </c>
      <c r="E28" s="69">
        <v>2</v>
      </c>
      <c r="F28" s="29">
        <v>0</v>
      </c>
      <c r="G28" s="29">
        <f t="shared" si="5"/>
        <v>0</v>
      </c>
      <c r="H28" s="29">
        <v>0</v>
      </c>
      <c r="I28" s="29">
        <f t="shared" si="6"/>
        <v>0</v>
      </c>
      <c r="J28" s="29">
        <v>0</v>
      </c>
      <c r="K28" s="29">
        <f t="shared" si="7"/>
        <v>0</v>
      </c>
      <c r="L28" s="29">
        <f t="shared" si="8"/>
        <v>0</v>
      </c>
      <c r="M28" s="44">
        <f t="shared" si="9"/>
        <v>0</v>
      </c>
    </row>
    <row r="29" spans="1:14" s="32" customFormat="1" ht="21.95" customHeight="1" x14ac:dyDescent="0.2">
      <c r="A29" s="65" t="s">
        <v>123</v>
      </c>
      <c r="B29" s="17" t="str">
        <f>'COMPOSIÇÕES REFERENCIAIS'!C215</f>
        <v>REDUÇÃO PARA ELETROCALHA, PERFURADA EM AÇO GALVANIZADO, (200X100) MM E ALTURA DE 50MM, COM TAMPA - FORNECIMENTO E INSTALAÇÃO</v>
      </c>
      <c r="C29" s="16" t="s">
        <v>15</v>
      </c>
      <c r="D29" s="27" t="s">
        <v>52</v>
      </c>
      <c r="E29" s="69">
        <v>8</v>
      </c>
      <c r="F29" s="29">
        <v>0</v>
      </c>
      <c r="G29" s="29">
        <f t="shared" si="5"/>
        <v>0</v>
      </c>
      <c r="H29" s="29">
        <v>0</v>
      </c>
      <c r="I29" s="29">
        <f t="shared" si="6"/>
        <v>0</v>
      </c>
      <c r="J29" s="29">
        <v>0</v>
      </c>
      <c r="K29" s="29">
        <f t="shared" si="7"/>
        <v>0</v>
      </c>
      <c r="L29" s="29">
        <f t="shared" si="8"/>
        <v>0</v>
      </c>
      <c r="M29" s="44">
        <f t="shared" si="9"/>
        <v>0</v>
      </c>
    </row>
    <row r="30" spans="1:14" s="32" customFormat="1" ht="21.95" customHeight="1" x14ac:dyDescent="0.2">
      <c r="A30" s="65" t="s">
        <v>124</v>
      </c>
      <c r="B30" s="17" t="str">
        <f>'COMPOSIÇÕES REFERENCIAIS'!C228</f>
        <v>CURVA HORIZONTAL 90º PARA ELETROCALHA, PERFURADA EM AÇO GALVANIZADO, LARGURA 100MM E ALTURA 50MM, COM TAMPA - FORNECIMENTO E INSTALAÇÃO</v>
      </c>
      <c r="C30" s="16" t="s">
        <v>15</v>
      </c>
      <c r="D30" s="27" t="s">
        <v>52</v>
      </c>
      <c r="E30" s="69">
        <v>5</v>
      </c>
      <c r="F30" s="29">
        <v>0</v>
      </c>
      <c r="G30" s="29">
        <f t="shared" si="5"/>
        <v>0</v>
      </c>
      <c r="H30" s="29">
        <v>0</v>
      </c>
      <c r="I30" s="29">
        <f t="shared" si="6"/>
        <v>0</v>
      </c>
      <c r="J30" s="29">
        <v>0</v>
      </c>
      <c r="K30" s="29">
        <f t="shared" si="7"/>
        <v>0</v>
      </c>
      <c r="L30" s="29">
        <f t="shared" si="8"/>
        <v>0</v>
      </c>
      <c r="M30" s="44">
        <f t="shared" si="9"/>
        <v>0</v>
      </c>
    </row>
    <row r="31" spans="1:14" s="32" customFormat="1" ht="21.95" customHeight="1" x14ac:dyDescent="0.2">
      <c r="A31" s="65" t="s">
        <v>125</v>
      </c>
      <c r="B31" s="17" t="str">
        <f>'COMPOSIÇÕES REFERENCIAIS'!C253</f>
        <v>CURVA HORIZONTAL 90º PARA ELETROCALHA, LISA OU PERFURADA EM AÇO GALVANIZADO, LARGURA 150MM E ALTURA 50MM, COM TAMPA - FORNECIMENTO E INSTALAÇÃO</v>
      </c>
      <c r="C31" s="16" t="s">
        <v>15</v>
      </c>
      <c r="D31" s="27" t="s">
        <v>52</v>
      </c>
      <c r="E31" s="69">
        <v>1</v>
      </c>
      <c r="F31" s="29">
        <v>0</v>
      </c>
      <c r="G31" s="29">
        <f t="shared" si="5"/>
        <v>0</v>
      </c>
      <c r="H31" s="29">
        <v>0</v>
      </c>
      <c r="I31" s="29">
        <f t="shared" si="6"/>
        <v>0</v>
      </c>
      <c r="J31" s="29">
        <v>0</v>
      </c>
      <c r="K31" s="29">
        <f t="shared" si="7"/>
        <v>0</v>
      </c>
      <c r="L31" s="29">
        <f t="shared" si="8"/>
        <v>0</v>
      </c>
      <c r="M31" s="44">
        <f t="shared" si="9"/>
        <v>0</v>
      </c>
    </row>
    <row r="32" spans="1:14" s="32" customFormat="1" ht="21.95" customHeight="1" x14ac:dyDescent="0.2">
      <c r="A32" s="65" t="s">
        <v>493</v>
      </c>
      <c r="B32" s="17" t="str">
        <f>'COMPOSIÇÕES REFERENCIAIS'!C266</f>
        <v>CURVA DE INVERSÃO PARA ELETROCALHA, PERFURADA EM AÇO GALVANIZADO, LARGURA  100MM E ALTURA 50MM, COM TAMPA - FORNECIMENTO E INSTALAÇÃO</v>
      </c>
      <c r="C32" s="16" t="s">
        <v>15</v>
      </c>
      <c r="D32" s="27" t="s">
        <v>52</v>
      </c>
      <c r="E32" s="69">
        <v>7</v>
      </c>
      <c r="F32" s="29">
        <v>0</v>
      </c>
      <c r="G32" s="29">
        <f t="shared" si="5"/>
        <v>0</v>
      </c>
      <c r="H32" s="29">
        <v>0</v>
      </c>
      <c r="I32" s="29">
        <f t="shared" si="6"/>
        <v>0</v>
      </c>
      <c r="J32" s="29">
        <v>0</v>
      </c>
      <c r="K32" s="29">
        <f t="shared" si="7"/>
        <v>0</v>
      </c>
      <c r="L32" s="29">
        <f t="shared" si="8"/>
        <v>0</v>
      </c>
      <c r="M32" s="44">
        <f t="shared" si="9"/>
        <v>0</v>
      </c>
    </row>
    <row r="33" spans="1:13" s="32" customFormat="1" ht="21.95" customHeight="1" x14ac:dyDescent="0.2">
      <c r="A33" s="65" t="s">
        <v>494</v>
      </c>
      <c r="B33" s="17" t="str">
        <f>'COMPOSIÇÕES REFERENCIAIS'!C279</f>
        <v>CURVA DE INVERSÃO PARA ELETROCALHA, PERFURADA EM AÇO GALVANIZADO,LARGURA 200MM E ALTURA DE 50MM, COM TAMPA - FORNECIMENTO E INSTALAÇÃO</v>
      </c>
      <c r="C33" s="16" t="s">
        <v>15</v>
      </c>
      <c r="D33" s="27" t="s">
        <v>52</v>
      </c>
      <c r="E33" s="69">
        <v>2</v>
      </c>
      <c r="F33" s="29">
        <v>0</v>
      </c>
      <c r="G33" s="29">
        <f t="shared" si="5"/>
        <v>0</v>
      </c>
      <c r="H33" s="29">
        <v>0</v>
      </c>
      <c r="I33" s="29">
        <f t="shared" si="6"/>
        <v>0</v>
      </c>
      <c r="J33" s="29">
        <v>0</v>
      </c>
      <c r="K33" s="29">
        <f t="shared" si="7"/>
        <v>0</v>
      </c>
      <c r="L33" s="29">
        <f t="shared" si="8"/>
        <v>0</v>
      </c>
      <c r="M33" s="44">
        <f t="shared" si="9"/>
        <v>0</v>
      </c>
    </row>
    <row r="34" spans="1:13" s="32" customFormat="1" ht="21.95" customHeight="1" x14ac:dyDescent="0.2">
      <c r="A34" s="65" t="s">
        <v>495</v>
      </c>
      <c r="B34" s="17" t="str">
        <f>'COMPOSIÇÕES REFERENCIAIS'!C304</f>
        <v>TÊ HORIZONTAL 90º, PARA ELETROCALHA, LISA OU PERFURADA EM AÇO GALVANIZADO, LARGURA DE 100MM E ALTURA DE 50MM, COM TAMPA - FORNECIMENTO E INSTALAÇÃO. AF_09/2016</v>
      </c>
      <c r="C34" s="16" t="s">
        <v>15</v>
      </c>
      <c r="D34" s="27" t="s">
        <v>52</v>
      </c>
      <c r="E34" s="69">
        <v>3</v>
      </c>
      <c r="F34" s="29">
        <v>0</v>
      </c>
      <c r="G34" s="29">
        <f t="shared" si="5"/>
        <v>0</v>
      </c>
      <c r="H34" s="29">
        <v>0</v>
      </c>
      <c r="I34" s="29">
        <f t="shared" si="6"/>
        <v>0</v>
      </c>
      <c r="J34" s="29">
        <v>0</v>
      </c>
      <c r="K34" s="29">
        <f t="shared" si="7"/>
        <v>0</v>
      </c>
      <c r="L34" s="29">
        <f t="shared" si="8"/>
        <v>0</v>
      </c>
      <c r="M34" s="44">
        <f t="shared" si="9"/>
        <v>0</v>
      </c>
    </row>
    <row r="35" spans="1:13" s="32" customFormat="1" ht="21.95" customHeight="1" x14ac:dyDescent="0.2">
      <c r="A35" s="65" t="s">
        <v>496</v>
      </c>
      <c r="B35" s="17" t="str">
        <f>'COMPOSIÇÕES REFERENCIAIS'!C317</f>
        <v>TÊ HORIZONTAL 90º, PARA ELETROCALHA, LISA OU PERFURADA EM AÇO GALVANIZADO, LARGURA DE 150MM E ALTURA DE 50MM, COM TAMPA - FORNECIMENTO E INSTALAÇÃO. AF_09/2016</v>
      </c>
      <c r="C35" s="16" t="s">
        <v>15</v>
      </c>
      <c r="D35" s="27" t="s">
        <v>52</v>
      </c>
      <c r="E35" s="69">
        <v>3</v>
      </c>
      <c r="F35" s="29">
        <v>0</v>
      </c>
      <c r="G35" s="29">
        <f t="shared" si="5"/>
        <v>0</v>
      </c>
      <c r="H35" s="29">
        <v>0</v>
      </c>
      <c r="I35" s="29">
        <f t="shared" si="6"/>
        <v>0</v>
      </c>
      <c r="J35" s="29">
        <v>0</v>
      </c>
      <c r="K35" s="29">
        <f t="shared" si="7"/>
        <v>0</v>
      </c>
      <c r="L35" s="29">
        <f t="shared" si="8"/>
        <v>0</v>
      </c>
      <c r="M35" s="44">
        <f t="shared" si="9"/>
        <v>0</v>
      </c>
    </row>
    <row r="36" spans="1:13" s="32" customFormat="1" ht="21.95" customHeight="1" x14ac:dyDescent="0.2">
      <c r="A36" s="65" t="s">
        <v>497</v>
      </c>
      <c r="B36" s="17" t="str">
        <f>'COMPOSIÇÕES REFERENCIAIS'!C330</f>
        <v>TÊ HORIZONTAL 90º, PARA ELETROCALHA, LISA OU PERFURADA EM AÇO GALVANIZADO, LARGURA DE 200MM E ALTURA DE 50MM, COM TAMPA - FORNECIMENTO E INSTALAÇÃO. AF_09/2016</v>
      </c>
      <c r="C36" s="16" t="s">
        <v>15</v>
      </c>
      <c r="D36" s="27" t="s">
        <v>52</v>
      </c>
      <c r="E36" s="69">
        <v>4</v>
      </c>
      <c r="F36" s="29">
        <v>0</v>
      </c>
      <c r="G36" s="29">
        <f t="shared" si="5"/>
        <v>0</v>
      </c>
      <c r="H36" s="29">
        <v>0</v>
      </c>
      <c r="I36" s="29">
        <f t="shared" si="6"/>
        <v>0</v>
      </c>
      <c r="J36" s="29">
        <v>0</v>
      </c>
      <c r="K36" s="29">
        <f t="shared" si="7"/>
        <v>0</v>
      </c>
      <c r="L36" s="29">
        <f t="shared" si="8"/>
        <v>0</v>
      </c>
      <c r="M36" s="44">
        <f t="shared" si="9"/>
        <v>0</v>
      </c>
    </row>
    <row r="37" spans="1:13" s="32" customFormat="1" x14ac:dyDescent="0.2">
      <c r="A37" s="65" t="s">
        <v>498</v>
      </c>
      <c r="B37" s="17" t="str">
        <f>'COMPOSIÇÕES REFERENCIAIS'!C343</f>
        <v>TERMINAL DE FECHAMENTO PARA ELETROCALHA DE 100X50 MM</v>
      </c>
      <c r="C37" s="16" t="s">
        <v>15</v>
      </c>
      <c r="D37" s="27" t="s">
        <v>52</v>
      </c>
      <c r="E37" s="69">
        <v>14</v>
      </c>
      <c r="F37" s="29">
        <v>0</v>
      </c>
      <c r="G37" s="29">
        <f t="shared" si="5"/>
        <v>0</v>
      </c>
      <c r="H37" s="29">
        <v>0</v>
      </c>
      <c r="I37" s="29">
        <f t="shared" si="6"/>
        <v>0</v>
      </c>
      <c r="J37" s="29">
        <v>0</v>
      </c>
      <c r="K37" s="29">
        <f t="shared" si="7"/>
        <v>0</v>
      </c>
      <c r="L37" s="29">
        <f t="shared" si="8"/>
        <v>0</v>
      </c>
      <c r="M37" s="44">
        <f t="shared" si="9"/>
        <v>0</v>
      </c>
    </row>
    <row r="38" spans="1:13" s="32" customFormat="1" x14ac:dyDescent="0.2">
      <c r="A38" s="65" t="s">
        <v>499</v>
      </c>
      <c r="B38" s="17" t="str">
        <f>'COMPOSIÇÕES REFERENCIAIS'!C357</f>
        <v>TERMINAL DE FECHAMENTO PARA ELETROCALHA DE 150X50 MM</v>
      </c>
      <c r="C38" s="16" t="s">
        <v>15</v>
      </c>
      <c r="D38" s="27" t="s">
        <v>52</v>
      </c>
      <c r="E38" s="69">
        <v>2</v>
      </c>
      <c r="F38" s="29">
        <v>0</v>
      </c>
      <c r="G38" s="29">
        <f t="shared" si="5"/>
        <v>0</v>
      </c>
      <c r="H38" s="29">
        <v>0</v>
      </c>
      <c r="I38" s="29">
        <f t="shared" si="6"/>
        <v>0</v>
      </c>
      <c r="J38" s="29">
        <v>0</v>
      </c>
      <c r="K38" s="29">
        <f t="shared" si="7"/>
        <v>0</v>
      </c>
      <c r="L38" s="29">
        <f t="shared" si="8"/>
        <v>0</v>
      </c>
      <c r="M38" s="44">
        <f t="shared" si="9"/>
        <v>0</v>
      </c>
    </row>
    <row r="39" spans="1:13" s="32" customFormat="1" ht="21.95" customHeight="1" x14ac:dyDescent="0.2">
      <c r="A39" s="65" t="s">
        <v>500</v>
      </c>
      <c r="B39" s="17" t="str">
        <f>'COMPOSIÇÕES REFERENCIAIS'!C365</f>
        <v>CRUZETA PARA ELETROCALHA, PERFURADA EM AÇO GALVANIZADO, LARGURA DE 200MM E ALTURA DE 50MM, COM TAMPA - FORNECIMENTO E INSTALAÇÃO</v>
      </c>
      <c r="C39" s="16" t="s">
        <v>15</v>
      </c>
      <c r="D39" s="27" t="s">
        <v>52</v>
      </c>
      <c r="E39" s="69">
        <v>3</v>
      </c>
      <c r="F39" s="29">
        <v>0</v>
      </c>
      <c r="G39" s="29">
        <f t="shared" si="5"/>
        <v>0</v>
      </c>
      <c r="H39" s="29">
        <v>0</v>
      </c>
      <c r="I39" s="29">
        <f t="shared" si="6"/>
        <v>0</v>
      </c>
      <c r="J39" s="29">
        <v>0</v>
      </c>
      <c r="K39" s="29">
        <f t="shared" si="7"/>
        <v>0</v>
      </c>
      <c r="L39" s="29">
        <f t="shared" si="8"/>
        <v>0</v>
      </c>
      <c r="M39" s="44">
        <f t="shared" si="9"/>
        <v>0</v>
      </c>
    </row>
    <row r="40" spans="1:13" s="32" customFormat="1" ht="21.95" customHeight="1" x14ac:dyDescent="0.2">
      <c r="A40" s="65" t="s">
        <v>501</v>
      </c>
      <c r="B40" s="17" t="str">
        <f>'COMPOSIÇÕES REFERENCIAIS'!C378</f>
        <v>DESVIO À ESQUERDA 45° PARA ELETROCALHA, PERFURADA EM AÇO GALVANIZADO, LARGURA 100MM E ALTURA 50MM, COM TAMPA - FORNECIMENTO E INSTALAÇÃO</v>
      </c>
      <c r="C40" s="16" t="s">
        <v>15</v>
      </c>
      <c r="D40" s="27" t="s">
        <v>52</v>
      </c>
      <c r="E40" s="69">
        <v>1</v>
      </c>
      <c r="F40" s="29">
        <v>0</v>
      </c>
      <c r="G40" s="29">
        <f t="shared" si="5"/>
        <v>0</v>
      </c>
      <c r="H40" s="29">
        <v>0</v>
      </c>
      <c r="I40" s="29">
        <f t="shared" si="6"/>
        <v>0</v>
      </c>
      <c r="J40" s="29">
        <v>0</v>
      </c>
      <c r="K40" s="29">
        <f t="shared" si="7"/>
        <v>0</v>
      </c>
      <c r="L40" s="29">
        <f t="shared" si="8"/>
        <v>0</v>
      </c>
      <c r="M40" s="44">
        <f t="shared" si="9"/>
        <v>0</v>
      </c>
    </row>
    <row r="41" spans="1:13" s="32" customFormat="1" ht="21.95" customHeight="1" x14ac:dyDescent="0.2">
      <c r="A41" s="65" t="s">
        <v>502</v>
      </c>
      <c r="B41" s="17" t="str">
        <f>'COMPOSIÇÕES REFERENCIAIS'!C391</f>
        <v>PERFILADO METÁLICO 38X19 MM, COM TAMPA, COR PRETA - FORNECIMENTO E INSTALAÇÃO</v>
      </c>
      <c r="C41" s="16" t="s">
        <v>15</v>
      </c>
      <c r="D41" s="27" t="s">
        <v>50</v>
      </c>
      <c r="E41" s="69">
        <v>35</v>
      </c>
      <c r="F41" s="29">
        <v>0</v>
      </c>
      <c r="G41" s="29">
        <f t="shared" si="5"/>
        <v>0</v>
      </c>
      <c r="H41" s="29">
        <v>0</v>
      </c>
      <c r="I41" s="29">
        <f t="shared" si="6"/>
        <v>0</v>
      </c>
      <c r="J41" s="29">
        <v>0</v>
      </c>
      <c r="K41" s="29">
        <f t="shared" si="7"/>
        <v>0</v>
      </c>
      <c r="L41" s="29">
        <f t="shared" si="8"/>
        <v>0</v>
      </c>
      <c r="M41" s="44">
        <f t="shared" si="9"/>
        <v>0</v>
      </c>
    </row>
    <row r="42" spans="1:13" s="32" customFormat="1" ht="21.95" customHeight="1" x14ac:dyDescent="0.2">
      <c r="A42" s="65" t="s">
        <v>503</v>
      </c>
      <c r="B42" s="17" t="str">
        <f>'COMPOSIÇÕES REFERENCIAIS'!C410</f>
        <v>JUNÇÃO INTERNA "L" 38 X 19 MM PARA PERFILADO</v>
      </c>
      <c r="C42" s="16" t="s">
        <v>15</v>
      </c>
      <c r="D42" s="27" t="s">
        <v>52</v>
      </c>
      <c r="E42" s="69">
        <v>2</v>
      </c>
      <c r="F42" s="29">
        <v>0</v>
      </c>
      <c r="G42" s="29">
        <f t="shared" si="5"/>
        <v>0</v>
      </c>
      <c r="H42" s="29">
        <v>0</v>
      </c>
      <c r="I42" s="29">
        <f t="shared" si="6"/>
        <v>0</v>
      </c>
      <c r="J42" s="29">
        <v>0</v>
      </c>
      <c r="K42" s="29">
        <f t="shared" si="7"/>
        <v>0</v>
      </c>
      <c r="L42" s="29">
        <f t="shared" si="8"/>
        <v>0</v>
      </c>
      <c r="M42" s="44">
        <f t="shared" si="9"/>
        <v>0</v>
      </c>
    </row>
    <row r="43" spans="1:13" s="32" customFormat="1" ht="21.95" customHeight="1" x14ac:dyDescent="0.2">
      <c r="A43" s="65" t="s">
        <v>504</v>
      </c>
      <c r="B43" s="17" t="str">
        <f>'COMPOSIÇÕES REFERENCIAIS'!C421</f>
        <v>JUNÇÃO RETA INTERNA PARA PERFILADO 38X19 MM</v>
      </c>
      <c r="C43" s="16" t="s">
        <v>15</v>
      </c>
      <c r="D43" s="27" t="s">
        <v>52</v>
      </c>
      <c r="E43" s="69">
        <v>6</v>
      </c>
      <c r="F43" s="29">
        <v>0</v>
      </c>
      <c r="G43" s="29">
        <f t="shared" si="5"/>
        <v>0</v>
      </c>
      <c r="H43" s="29">
        <v>0</v>
      </c>
      <c r="I43" s="29">
        <f t="shared" si="6"/>
        <v>0</v>
      </c>
      <c r="J43" s="29">
        <v>0</v>
      </c>
      <c r="K43" s="29">
        <f t="shared" si="7"/>
        <v>0</v>
      </c>
      <c r="L43" s="29">
        <f t="shared" si="8"/>
        <v>0</v>
      </c>
      <c r="M43" s="44">
        <f t="shared" si="9"/>
        <v>0</v>
      </c>
    </row>
    <row r="44" spans="1:13" s="32" customFormat="1" ht="21.95" customHeight="1" x14ac:dyDescent="0.2">
      <c r="A44" s="65" t="s">
        <v>505</v>
      </c>
      <c r="B44" s="17" t="str">
        <f>'COMPOSIÇÕES REFERENCIAIS'!C432</f>
        <v>SAÍDA SUPERIOR PARA PERFILADO</v>
      </c>
      <c r="C44" s="16" t="s">
        <v>15</v>
      </c>
      <c r="D44" s="27" t="s">
        <v>52</v>
      </c>
      <c r="E44" s="69">
        <v>19</v>
      </c>
      <c r="F44" s="29">
        <v>0</v>
      </c>
      <c r="G44" s="29">
        <f t="shared" si="5"/>
        <v>0</v>
      </c>
      <c r="H44" s="29">
        <v>0</v>
      </c>
      <c r="I44" s="29">
        <f t="shared" si="6"/>
        <v>0</v>
      </c>
      <c r="J44" s="29">
        <v>0</v>
      </c>
      <c r="K44" s="29">
        <f t="shared" si="7"/>
        <v>0</v>
      </c>
      <c r="L44" s="29">
        <f t="shared" si="8"/>
        <v>0</v>
      </c>
      <c r="M44" s="44">
        <f t="shared" si="9"/>
        <v>0</v>
      </c>
    </row>
    <row r="45" spans="1:13" s="32" customFormat="1" ht="21.95" customHeight="1" x14ac:dyDescent="0.2">
      <c r="A45" s="65" t="s">
        <v>506</v>
      </c>
      <c r="B45" s="17" t="str">
        <f>'COMPOSIÇÕES REFERENCIAIS'!C443</f>
        <v>CAIXA PARA TOMADA DE ELETROCALHA</v>
      </c>
      <c r="C45" s="16" t="s">
        <v>15</v>
      </c>
      <c r="D45" s="27" t="s">
        <v>52</v>
      </c>
      <c r="E45" s="69">
        <v>15</v>
      </c>
      <c r="F45" s="29">
        <v>0</v>
      </c>
      <c r="G45" s="29">
        <f t="shared" si="5"/>
        <v>0</v>
      </c>
      <c r="H45" s="29">
        <v>0</v>
      </c>
      <c r="I45" s="29">
        <f t="shared" si="6"/>
        <v>0</v>
      </c>
      <c r="J45" s="29">
        <v>0</v>
      </c>
      <c r="K45" s="29">
        <f t="shared" si="7"/>
        <v>0</v>
      </c>
      <c r="L45" s="29">
        <f t="shared" si="8"/>
        <v>0</v>
      </c>
      <c r="M45" s="44">
        <f t="shared" si="9"/>
        <v>0</v>
      </c>
    </row>
    <row r="46" spans="1:13" s="32" customFormat="1" ht="21.95" customHeight="1" x14ac:dyDescent="0.2">
      <c r="A46" s="65" t="s">
        <v>507</v>
      </c>
      <c r="B46" s="17" t="str">
        <f>'COMPOSIÇÕES REFERENCIAIS'!C454</f>
        <v>TOMADA ALTA DE EMBUTIR (1 MÓDULO), 2P+T 10 A, SEM SUPORTE E SEM PLACA - FORNECIMENTO E INSTALAÇÃO. AF_12/2015</v>
      </c>
      <c r="C46" s="16" t="s">
        <v>15</v>
      </c>
      <c r="D46" s="27" t="s">
        <v>52</v>
      </c>
      <c r="E46" s="69">
        <v>15</v>
      </c>
      <c r="F46" s="29">
        <v>0</v>
      </c>
      <c r="G46" s="29">
        <f t="shared" si="5"/>
        <v>0</v>
      </c>
      <c r="H46" s="29">
        <v>0</v>
      </c>
      <c r="I46" s="29">
        <f t="shared" si="6"/>
        <v>0</v>
      </c>
      <c r="J46" s="29">
        <v>0</v>
      </c>
      <c r="K46" s="29">
        <f t="shared" si="7"/>
        <v>0</v>
      </c>
      <c r="L46" s="29">
        <f t="shared" si="8"/>
        <v>0</v>
      </c>
      <c r="M46" s="44">
        <f t="shared" si="9"/>
        <v>0</v>
      </c>
    </row>
    <row r="47" spans="1:13" s="32" customFormat="1" x14ac:dyDescent="0.2">
      <c r="A47" s="65"/>
      <c r="B47" s="23"/>
      <c r="C47" s="16"/>
      <c r="D47" s="27"/>
      <c r="E47" s="69"/>
      <c r="F47" s="29"/>
      <c r="G47" s="29"/>
      <c r="H47" s="29"/>
      <c r="I47" s="29"/>
      <c r="J47" s="29"/>
      <c r="K47" s="29"/>
      <c r="L47" s="29"/>
      <c r="M47" s="44"/>
    </row>
    <row r="48" spans="1:13" s="32" customFormat="1" x14ac:dyDescent="0.2">
      <c r="A48" s="64" t="s">
        <v>508</v>
      </c>
      <c r="B48" s="139" t="s">
        <v>116</v>
      </c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35">
        <f>ROUND(SUM(M49:M56),2)</f>
        <v>0</v>
      </c>
    </row>
    <row r="49" spans="1:14" s="32" customFormat="1" ht="21.95" customHeight="1" x14ac:dyDescent="0.2">
      <c r="A49" s="65" t="s">
        <v>509</v>
      </c>
      <c r="B49" s="17" t="str">
        <f>'COMPOSIÇÕES REFERENCIAIS'!C465</f>
        <v>ELETRODUTO RÍGIDO SOLDÁVEL, PVC, DN 32 MM (1''), APARENTE - FORNECIMENTO E INSTALAÇÃO. AF_10/2022</v>
      </c>
      <c r="C49" s="16" t="s">
        <v>15</v>
      </c>
      <c r="D49" s="16" t="s">
        <v>121</v>
      </c>
      <c r="E49" s="69">
        <v>50</v>
      </c>
      <c r="F49" s="29">
        <v>0</v>
      </c>
      <c r="G49" s="29">
        <f>ROUND(E49*F49,2)</f>
        <v>0</v>
      </c>
      <c r="H49" s="29">
        <v>0</v>
      </c>
      <c r="I49" s="29">
        <f>ROUND(E49*H49,2)</f>
        <v>0</v>
      </c>
      <c r="J49" s="29">
        <v>0</v>
      </c>
      <c r="K49" s="29">
        <f>ROUND(E49*J49,2)</f>
        <v>0</v>
      </c>
      <c r="L49" s="29">
        <f>ROUND(F49+H49+J49,2)</f>
        <v>0</v>
      </c>
      <c r="M49" s="44">
        <f>ROUND(E49*L49,2)</f>
        <v>0</v>
      </c>
      <c r="N49" s="98"/>
    </row>
    <row r="50" spans="1:14" s="32" customFormat="1" ht="21.95" customHeight="1" x14ac:dyDescent="0.2">
      <c r="A50" s="65" t="s">
        <v>510</v>
      </c>
      <c r="B50" s="17" t="str">
        <f>'COMPOSIÇÕES REFERENCIAIS'!C474</f>
        <v>LUVA PARA ELETRODUTO, PVC, ROSCÁVEL, DN 32 MM (1"), PARA CIRCUITOS TERMINAIS, INSTALADA EM PAREDE - FORNECIMENTO E INSTALAÇÃO. AF_12/2015</v>
      </c>
      <c r="C50" s="16" t="s">
        <v>15</v>
      </c>
      <c r="D50" s="16" t="s">
        <v>62</v>
      </c>
      <c r="E50" s="57">
        <v>5</v>
      </c>
      <c r="F50" s="18">
        <v>0</v>
      </c>
      <c r="G50" s="29">
        <f t="shared" ref="G50:G56" si="10">ROUND(E50*F50,2)</f>
        <v>0</v>
      </c>
      <c r="H50" s="18">
        <v>0</v>
      </c>
      <c r="I50" s="29">
        <f t="shared" ref="I50:I56" si="11">ROUND(E50*H50,2)</f>
        <v>0</v>
      </c>
      <c r="J50" s="18">
        <v>0</v>
      </c>
      <c r="K50" s="29">
        <f t="shared" ref="K50:K56" si="12">ROUND(E50*J50,2)</f>
        <v>0</v>
      </c>
      <c r="L50" s="29">
        <f t="shared" ref="L50:L56" si="13">ROUND(F50+H50+J50,2)</f>
        <v>0</v>
      </c>
      <c r="M50" s="44">
        <f t="shared" ref="M50:M56" si="14">ROUND(E50*L50,2)</f>
        <v>0</v>
      </c>
    </row>
    <row r="51" spans="1:14" s="32" customFormat="1" x14ac:dyDescent="0.2">
      <c r="A51" s="65" t="s">
        <v>511</v>
      </c>
      <c r="B51" s="17" t="str">
        <f>'COMPOSIÇÕES REFERENCIAIS'!C482</f>
        <v>CURVA 90 GRAUS PARA ELETRODUTO, PVC, ROSCÁVEL, DN 32 MM (1"), PARA CIRCUITOS TERMINAIS</v>
      </c>
      <c r="C51" s="27" t="s">
        <v>15</v>
      </c>
      <c r="D51" s="27" t="s">
        <v>62</v>
      </c>
      <c r="E51" s="69">
        <v>26</v>
      </c>
      <c r="F51" s="18">
        <v>0</v>
      </c>
      <c r="G51" s="29">
        <f t="shared" si="10"/>
        <v>0</v>
      </c>
      <c r="H51" s="18">
        <v>0</v>
      </c>
      <c r="I51" s="29">
        <f t="shared" si="11"/>
        <v>0</v>
      </c>
      <c r="J51" s="18">
        <v>0</v>
      </c>
      <c r="K51" s="29">
        <f t="shared" si="12"/>
        <v>0</v>
      </c>
      <c r="L51" s="29">
        <f t="shared" si="13"/>
        <v>0</v>
      </c>
      <c r="M51" s="44">
        <f t="shared" si="14"/>
        <v>0</v>
      </c>
    </row>
    <row r="52" spans="1:14" s="32" customFormat="1" ht="21.95" customHeight="1" x14ac:dyDescent="0.2">
      <c r="A52" s="65" t="s">
        <v>512</v>
      </c>
      <c r="B52" s="17" t="str">
        <f>'COMPOSIÇÕES REFERENCIAIS'!C490</f>
        <v>CONDULETE DE PVC, TIPO E, PARA ELETRODUTO DE PVC SOLDÁVEL DN 32 MM (1''), APARENTE - FORNECIMENTO E INSTALAÇÃO. AF_10/2022</v>
      </c>
      <c r="C52" s="27" t="s">
        <v>15</v>
      </c>
      <c r="D52" s="27" t="s">
        <v>62</v>
      </c>
      <c r="E52" s="69">
        <v>12</v>
      </c>
      <c r="F52" s="18">
        <v>0</v>
      </c>
      <c r="G52" s="29">
        <f t="shared" si="10"/>
        <v>0</v>
      </c>
      <c r="H52" s="18">
        <v>0</v>
      </c>
      <c r="I52" s="29">
        <f t="shared" si="11"/>
        <v>0</v>
      </c>
      <c r="J52" s="18">
        <v>0</v>
      </c>
      <c r="K52" s="29">
        <f t="shared" si="12"/>
        <v>0</v>
      </c>
      <c r="L52" s="29">
        <f t="shared" si="13"/>
        <v>0</v>
      </c>
      <c r="M52" s="44">
        <f t="shared" si="14"/>
        <v>0</v>
      </c>
    </row>
    <row r="53" spans="1:14" s="32" customFormat="1" ht="21.95" customHeight="1" x14ac:dyDescent="0.2">
      <c r="A53" s="65" t="s">
        <v>513</v>
      </c>
      <c r="B53" s="17" t="str">
        <f>'COMPOSIÇÕES REFERENCIAIS'!C499</f>
        <v>CONDULETE DE PVC, TIPO C, PARA ELETRODUTO DE PVC SOLDÁVEL DN 32 MM (1''), APARENTE - FORNECIMENTO E INSTALAÇÃO. AF_10/2022</v>
      </c>
      <c r="C53" s="27" t="s">
        <v>15</v>
      </c>
      <c r="D53" s="27" t="s">
        <v>62</v>
      </c>
      <c r="E53" s="69">
        <v>56</v>
      </c>
      <c r="F53" s="18">
        <v>0</v>
      </c>
      <c r="G53" s="29">
        <f t="shared" si="10"/>
        <v>0</v>
      </c>
      <c r="H53" s="18">
        <v>0</v>
      </c>
      <c r="I53" s="29">
        <f t="shared" si="11"/>
        <v>0</v>
      </c>
      <c r="J53" s="18">
        <v>0</v>
      </c>
      <c r="K53" s="29">
        <f t="shared" si="12"/>
        <v>0</v>
      </c>
      <c r="L53" s="29">
        <f t="shared" si="13"/>
        <v>0</v>
      </c>
      <c r="M53" s="44">
        <f t="shared" si="14"/>
        <v>0</v>
      </c>
    </row>
    <row r="54" spans="1:14" s="32" customFormat="1" ht="21.95" customHeight="1" x14ac:dyDescent="0.2">
      <c r="A54" s="65" t="s">
        <v>514</v>
      </c>
      <c r="B54" s="17" t="str">
        <f>'COMPOSIÇÕES REFERENCIAIS'!C515</f>
        <v xml:space="preserve">TOMADA BAIXA (2 MÓDULOS), 2P+T 10 A, INCLUSIVE PLACA </v>
      </c>
      <c r="C54" s="27" t="s">
        <v>15</v>
      </c>
      <c r="D54" s="27" t="s">
        <v>62</v>
      </c>
      <c r="E54" s="69">
        <v>64</v>
      </c>
      <c r="F54" s="18">
        <v>0</v>
      </c>
      <c r="G54" s="29">
        <f t="shared" si="10"/>
        <v>0</v>
      </c>
      <c r="H54" s="18">
        <v>0</v>
      </c>
      <c r="I54" s="29">
        <f t="shared" si="11"/>
        <v>0</v>
      </c>
      <c r="J54" s="18">
        <v>0</v>
      </c>
      <c r="K54" s="29">
        <f t="shared" si="12"/>
        <v>0</v>
      </c>
      <c r="L54" s="29">
        <f t="shared" si="13"/>
        <v>0</v>
      </c>
      <c r="M54" s="44">
        <f t="shared" si="14"/>
        <v>0</v>
      </c>
    </row>
    <row r="55" spans="1:14" s="32" customFormat="1" ht="21.95" customHeight="1" x14ac:dyDescent="0.2">
      <c r="A55" s="65" t="s">
        <v>515</v>
      </c>
      <c r="B55" s="17" t="str">
        <f>'COMPOSIÇÕES REFERENCIAIS'!C524</f>
        <v>TOMADA MÉDIA (2 MÓDULOS), 2P+T 10 A, INCLUSIVE PLACA</v>
      </c>
      <c r="C55" s="27" t="s">
        <v>15</v>
      </c>
      <c r="D55" s="27" t="s">
        <v>62</v>
      </c>
      <c r="E55" s="69">
        <v>3</v>
      </c>
      <c r="F55" s="18">
        <v>0</v>
      </c>
      <c r="G55" s="29">
        <f t="shared" si="10"/>
        <v>0</v>
      </c>
      <c r="H55" s="18">
        <v>0</v>
      </c>
      <c r="I55" s="29">
        <f t="shared" si="11"/>
        <v>0</v>
      </c>
      <c r="J55" s="18">
        <v>0</v>
      </c>
      <c r="K55" s="29">
        <f t="shared" si="12"/>
        <v>0</v>
      </c>
      <c r="L55" s="29">
        <f t="shared" si="13"/>
        <v>0</v>
      </c>
      <c r="M55" s="44">
        <f t="shared" si="14"/>
        <v>0</v>
      </c>
    </row>
    <row r="56" spans="1:14" s="32" customFormat="1" ht="21.95" customHeight="1" x14ac:dyDescent="0.2">
      <c r="A56" s="65" t="s">
        <v>516</v>
      </c>
      <c r="B56" s="17" t="str">
        <f>'COMPOSIÇÕES REFERENCIAIS'!C533</f>
        <v>TOMADA MÉDIA (2 MÓDULOS), 2P+T 20 A, INCLUSIVE PLACA</v>
      </c>
      <c r="C56" s="27" t="s">
        <v>15</v>
      </c>
      <c r="D56" s="27" t="s">
        <v>62</v>
      </c>
      <c r="E56" s="69">
        <v>1</v>
      </c>
      <c r="F56" s="18">
        <v>0</v>
      </c>
      <c r="G56" s="29">
        <f t="shared" si="10"/>
        <v>0</v>
      </c>
      <c r="H56" s="18">
        <v>0</v>
      </c>
      <c r="I56" s="29">
        <f t="shared" si="11"/>
        <v>0</v>
      </c>
      <c r="J56" s="18">
        <v>0</v>
      </c>
      <c r="K56" s="29">
        <f t="shared" si="12"/>
        <v>0</v>
      </c>
      <c r="L56" s="29">
        <f t="shared" si="13"/>
        <v>0</v>
      </c>
      <c r="M56" s="44">
        <f t="shared" si="14"/>
        <v>0</v>
      </c>
    </row>
    <row r="57" spans="1:14" s="32" customFormat="1" x14ac:dyDescent="0.2">
      <c r="A57" s="65"/>
      <c r="B57" s="23"/>
      <c r="C57" s="27"/>
      <c r="D57" s="27"/>
      <c r="E57" s="69"/>
      <c r="F57" s="29"/>
      <c r="G57" s="29"/>
      <c r="H57" s="29"/>
      <c r="I57" s="29"/>
      <c r="J57" s="29"/>
      <c r="K57" s="29"/>
      <c r="L57" s="29"/>
      <c r="M57" s="44"/>
    </row>
    <row r="58" spans="1:14" x14ac:dyDescent="0.2">
      <c r="A58" s="64" t="s">
        <v>517</v>
      </c>
      <c r="B58" s="139" t="s">
        <v>358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35">
        <f>ROUND(SUM(M59:M78),2)</f>
        <v>0</v>
      </c>
      <c r="N58" s="32"/>
    </row>
    <row r="59" spans="1:14" s="32" customFormat="1" ht="22.5" x14ac:dyDescent="0.2">
      <c r="A59" s="65" t="s">
        <v>518</v>
      </c>
      <c r="B59" s="17" t="str">
        <f>'COMPOSIÇÕES REFERENCIAIS'!C544</f>
        <v>ELETRODUTO FLEXÍVEL CORRUGADO, PVC, DN 32 MM (1"), PARA CIRCUITOS TERMINAIS, INSTALADO EM FORRO - FORNECIMENTO E INSTALAÇÃO. AF_12/2015</v>
      </c>
      <c r="C59" s="16" t="s">
        <v>15</v>
      </c>
      <c r="D59" s="16" t="s">
        <v>50</v>
      </c>
      <c r="E59" s="69">
        <v>12</v>
      </c>
      <c r="F59" s="18">
        <v>0</v>
      </c>
      <c r="G59" s="18">
        <f>ROUND(F59*E59,2)</f>
        <v>0</v>
      </c>
      <c r="H59" s="18">
        <v>0</v>
      </c>
      <c r="I59" s="18">
        <f>ROUND(H59*E59,2)</f>
        <v>0</v>
      </c>
      <c r="J59" s="18">
        <v>0</v>
      </c>
      <c r="K59" s="18">
        <f>ROUND(J59*E59,2)</f>
        <v>0</v>
      </c>
      <c r="L59" s="18">
        <f>ROUND(F59+H59+J59,2)</f>
        <v>0</v>
      </c>
      <c r="M59" s="58">
        <f>ROUND(L59*E59,2)</f>
        <v>0</v>
      </c>
    </row>
    <row r="60" spans="1:14" s="32" customFormat="1" ht="22.5" x14ac:dyDescent="0.2">
      <c r="A60" s="65" t="s">
        <v>519</v>
      </c>
      <c r="B60" s="17" t="str">
        <f>'COMPOSIÇÕES REFERENCIAIS'!C553</f>
        <v>ELETRODUTO FLEXÍVEL CORRUGADO, PVC, DN 32 MM (1"), PARA CIRCUITOS TERMINAIS, INSTALADO EM PAREDE - FORNECIMENTO E INSTALAÇÃO. AF_12/2015</v>
      </c>
      <c r="C60" s="16" t="s">
        <v>15</v>
      </c>
      <c r="D60" s="16" t="s">
        <v>50</v>
      </c>
      <c r="E60" s="69">
        <v>6</v>
      </c>
      <c r="F60" s="18">
        <v>0</v>
      </c>
      <c r="G60" s="18">
        <f t="shared" ref="G60:G77" si="15">ROUND(F60*E60,2)</f>
        <v>0</v>
      </c>
      <c r="H60" s="18">
        <v>0</v>
      </c>
      <c r="I60" s="18">
        <f t="shared" ref="I60:I77" si="16">ROUND(H60*E60,2)</f>
        <v>0</v>
      </c>
      <c r="J60" s="18">
        <v>0</v>
      </c>
      <c r="K60" s="18">
        <f t="shared" ref="K60:K77" si="17">ROUND(J60*E60,2)</f>
        <v>0</v>
      </c>
      <c r="L60" s="18">
        <f t="shared" ref="L60:L77" si="18">ROUND(F60+H60+J60,2)</f>
        <v>0</v>
      </c>
      <c r="M60" s="58">
        <f t="shared" ref="M60:M77" si="19">ROUND(L60*E60,2)</f>
        <v>0</v>
      </c>
    </row>
    <row r="61" spans="1:14" s="32" customFormat="1" ht="22.5" x14ac:dyDescent="0.2">
      <c r="A61" s="65" t="s">
        <v>520</v>
      </c>
      <c r="B61" s="17" t="str">
        <f>'COMPOSIÇÕES REFERENCIAIS'!C561</f>
        <v>ELETRODUTO FLEXÍVEL CORRUGADO REFORÇADO, PVC, DN 32 MM (1"), PARA CIRCUITOS TERMINAIS, INSTALADO EM PAREDE - FORNECIMENTO E INSTALAÇÃO. AF_12/2015</v>
      </c>
      <c r="C61" s="16" t="s">
        <v>15</v>
      </c>
      <c r="D61" s="16" t="s">
        <v>50</v>
      </c>
      <c r="E61" s="69">
        <v>4</v>
      </c>
      <c r="F61" s="18">
        <v>0</v>
      </c>
      <c r="G61" s="18">
        <f t="shared" si="15"/>
        <v>0</v>
      </c>
      <c r="H61" s="18">
        <v>0</v>
      </c>
      <c r="I61" s="18">
        <f t="shared" si="16"/>
        <v>0</v>
      </c>
      <c r="J61" s="18">
        <v>0</v>
      </c>
      <c r="K61" s="18">
        <f t="shared" si="17"/>
        <v>0</v>
      </c>
      <c r="L61" s="18">
        <f t="shared" si="18"/>
        <v>0</v>
      </c>
      <c r="M61" s="58">
        <f t="shared" si="19"/>
        <v>0</v>
      </c>
    </row>
    <row r="62" spans="1:14" s="32" customFormat="1" ht="22.5" x14ac:dyDescent="0.2">
      <c r="A62" s="65" t="s">
        <v>521</v>
      </c>
      <c r="B62" s="17" t="str">
        <f>'COMPOSIÇÕES REFERENCIAIS'!C569</f>
        <v>ELETRODUTO FLEXÍVEL CORRUGADO REFORÇADO, PVC, DN 25 MM (3/4"), PARA CIRCUITOS TERMINAIS, INSTALADO EM LAJE - FORNECIMENTO E INSTALAÇÃO. AF_12/2015</v>
      </c>
      <c r="C62" s="16" t="s">
        <v>15</v>
      </c>
      <c r="D62" s="16" t="s">
        <v>50</v>
      </c>
      <c r="E62" s="69">
        <v>80</v>
      </c>
      <c r="F62" s="18">
        <v>0</v>
      </c>
      <c r="G62" s="18">
        <f t="shared" si="15"/>
        <v>0</v>
      </c>
      <c r="H62" s="18">
        <v>0</v>
      </c>
      <c r="I62" s="18">
        <f t="shared" si="16"/>
        <v>0</v>
      </c>
      <c r="J62" s="18">
        <v>0</v>
      </c>
      <c r="K62" s="18">
        <f t="shared" si="17"/>
        <v>0</v>
      </c>
      <c r="L62" s="18">
        <f t="shared" si="18"/>
        <v>0</v>
      </c>
      <c r="M62" s="58">
        <f t="shared" si="19"/>
        <v>0</v>
      </c>
    </row>
    <row r="63" spans="1:14" s="32" customFormat="1" x14ac:dyDescent="0.2">
      <c r="A63" s="65" t="s">
        <v>522</v>
      </c>
      <c r="B63" s="17" t="str">
        <f>'COMPOSIÇÕES REFERENCIAIS'!C578</f>
        <v>INTERRUPTOR SIMPLES (3 MÓDULOS), 10A/250V, INCLUINDO SUPORTE E PLACA - FORNECIMENTO E INSTALAÇÃO. AF_12/2015</v>
      </c>
      <c r="C63" s="16" t="s">
        <v>15</v>
      </c>
      <c r="D63" s="16" t="s">
        <v>62</v>
      </c>
      <c r="E63" s="69">
        <v>4</v>
      </c>
      <c r="F63" s="18">
        <v>0</v>
      </c>
      <c r="G63" s="18">
        <f t="shared" si="15"/>
        <v>0</v>
      </c>
      <c r="H63" s="18">
        <v>0</v>
      </c>
      <c r="I63" s="18">
        <f t="shared" si="16"/>
        <v>0</v>
      </c>
      <c r="J63" s="18">
        <v>0</v>
      </c>
      <c r="K63" s="18">
        <f t="shared" si="17"/>
        <v>0</v>
      </c>
      <c r="L63" s="18">
        <f t="shared" si="18"/>
        <v>0</v>
      </c>
      <c r="M63" s="58">
        <f t="shared" si="19"/>
        <v>0</v>
      </c>
    </row>
    <row r="64" spans="1:14" s="32" customFormat="1" x14ac:dyDescent="0.2">
      <c r="A64" s="65" t="s">
        <v>523</v>
      </c>
      <c r="B64" s="17" t="str">
        <f>'COMPOSIÇÕES REFERENCIAIS'!C585</f>
        <v>INTERRUPTOR SIMPLES (4 MÓDULOS), 10A/250V, INCLUINDO SUPORTE E PLACA - FORNECIMENTO E INSTALAÇÃO. AF_12/2015</v>
      </c>
      <c r="C64" s="16" t="s">
        <v>15</v>
      </c>
      <c r="D64" s="16" t="s">
        <v>62</v>
      </c>
      <c r="E64" s="69">
        <v>2</v>
      </c>
      <c r="F64" s="18">
        <v>0</v>
      </c>
      <c r="G64" s="18">
        <f t="shared" si="15"/>
        <v>0</v>
      </c>
      <c r="H64" s="18">
        <v>0</v>
      </c>
      <c r="I64" s="18">
        <f t="shared" si="16"/>
        <v>0</v>
      </c>
      <c r="J64" s="18">
        <v>0</v>
      </c>
      <c r="K64" s="18">
        <f t="shared" si="17"/>
        <v>0</v>
      </c>
      <c r="L64" s="18">
        <f t="shared" si="18"/>
        <v>0</v>
      </c>
      <c r="M64" s="58">
        <f t="shared" si="19"/>
        <v>0</v>
      </c>
    </row>
    <row r="65" spans="1:14" s="32" customFormat="1" ht="22.5" x14ac:dyDescent="0.2">
      <c r="A65" s="65" t="s">
        <v>524</v>
      </c>
      <c r="B65" s="17" t="str">
        <f>'COMPOSIÇÕES REFERENCIAIS'!C592</f>
        <v>CHUMBAMENTO LINEAR EM ALVENARIA PARA RAMAIS/DISTRIBUIÇÃO COM DIÂMETROS MENORES OU IGUAIS A 40 MM. AF_05/2015</v>
      </c>
      <c r="C65" s="16" t="s">
        <v>15</v>
      </c>
      <c r="D65" s="16" t="s">
        <v>50</v>
      </c>
      <c r="E65" s="69">
        <v>10</v>
      </c>
      <c r="F65" s="18">
        <v>0</v>
      </c>
      <c r="G65" s="18">
        <f t="shared" si="15"/>
        <v>0</v>
      </c>
      <c r="H65" s="18">
        <v>0</v>
      </c>
      <c r="I65" s="18">
        <f t="shared" si="16"/>
        <v>0</v>
      </c>
      <c r="J65" s="18">
        <v>0</v>
      </c>
      <c r="K65" s="18">
        <f t="shared" si="17"/>
        <v>0</v>
      </c>
      <c r="L65" s="18">
        <f t="shared" si="18"/>
        <v>0</v>
      </c>
      <c r="M65" s="58">
        <f t="shared" si="19"/>
        <v>0</v>
      </c>
    </row>
    <row r="66" spans="1:14" s="32" customFormat="1" ht="22.5" x14ac:dyDescent="0.2">
      <c r="A66" s="65" t="s">
        <v>525</v>
      </c>
      <c r="B66" s="17" t="s">
        <v>257</v>
      </c>
      <c r="C66" s="16" t="s">
        <v>15</v>
      </c>
      <c r="D66" s="16" t="s">
        <v>50</v>
      </c>
      <c r="E66" s="69">
        <v>70</v>
      </c>
      <c r="F66" s="29">
        <v>0</v>
      </c>
      <c r="G66" s="18">
        <f t="shared" si="15"/>
        <v>0</v>
      </c>
      <c r="H66" s="29">
        <v>0</v>
      </c>
      <c r="I66" s="18">
        <f t="shared" si="16"/>
        <v>0</v>
      </c>
      <c r="J66" s="29">
        <v>0</v>
      </c>
      <c r="K66" s="18">
        <f t="shared" si="17"/>
        <v>0</v>
      </c>
      <c r="L66" s="18">
        <f t="shared" si="18"/>
        <v>0</v>
      </c>
      <c r="M66" s="58">
        <f t="shared" si="19"/>
        <v>0</v>
      </c>
    </row>
    <row r="67" spans="1:14" s="32" customFormat="1" ht="22.5" x14ac:dyDescent="0.2">
      <c r="A67" s="65" t="s">
        <v>526</v>
      </c>
      <c r="B67" s="17" t="s">
        <v>258</v>
      </c>
      <c r="C67" s="16" t="s">
        <v>15</v>
      </c>
      <c r="D67" s="16" t="s">
        <v>50</v>
      </c>
      <c r="E67" s="69">
        <v>70</v>
      </c>
      <c r="F67" s="29">
        <v>0</v>
      </c>
      <c r="G67" s="18">
        <f t="shared" si="15"/>
        <v>0</v>
      </c>
      <c r="H67" s="29">
        <v>0</v>
      </c>
      <c r="I67" s="18">
        <f t="shared" si="16"/>
        <v>0</v>
      </c>
      <c r="J67" s="29">
        <v>0</v>
      </c>
      <c r="K67" s="18">
        <f t="shared" si="17"/>
        <v>0</v>
      </c>
      <c r="L67" s="18">
        <f t="shared" si="18"/>
        <v>0</v>
      </c>
      <c r="M67" s="58">
        <f t="shared" si="19"/>
        <v>0</v>
      </c>
    </row>
    <row r="68" spans="1:14" s="32" customFormat="1" ht="22.5" x14ac:dyDescent="0.2">
      <c r="A68" s="65" t="s">
        <v>527</v>
      </c>
      <c r="B68" s="17" t="s">
        <v>259</v>
      </c>
      <c r="C68" s="16" t="s">
        <v>15</v>
      </c>
      <c r="D68" s="16" t="s">
        <v>50</v>
      </c>
      <c r="E68" s="69">
        <v>70</v>
      </c>
      <c r="F68" s="29">
        <v>0</v>
      </c>
      <c r="G68" s="18">
        <f t="shared" si="15"/>
        <v>0</v>
      </c>
      <c r="H68" s="29">
        <v>0</v>
      </c>
      <c r="I68" s="18">
        <f t="shared" si="16"/>
        <v>0</v>
      </c>
      <c r="J68" s="29">
        <v>0</v>
      </c>
      <c r="K68" s="18">
        <f t="shared" si="17"/>
        <v>0</v>
      </c>
      <c r="L68" s="18">
        <f t="shared" si="18"/>
        <v>0</v>
      </c>
      <c r="M68" s="58">
        <f t="shared" si="19"/>
        <v>0</v>
      </c>
    </row>
    <row r="69" spans="1:14" s="32" customFormat="1" ht="22.5" x14ac:dyDescent="0.2">
      <c r="A69" s="65" t="s">
        <v>528</v>
      </c>
      <c r="B69" s="17" t="s">
        <v>261</v>
      </c>
      <c r="C69" s="27" t="s">
        <v>15</v>
      </c>
      <c r="D69" s="27" t="s">
        <v>50</v>
      </c>
      <c r="E69" s="69">
        <v>540</v>
      </c>
      <c r="F69" s="29">
        <v>0</v>
      </c>
      <c r="G69" s="18">
        <f t="shared" si="15"/>
        <v>0</v>
      </c>
      <c r="H69" s="29">
        <v>0</v>
      </c>
      <c r="I69" s="18">
        <f t="shared" si="16"/>
        <v>0</v>
      </c>
      <c r="J69" s="29">
        <v>0</v>
      </c>
      <c r="K69" s="18">
        <f t="shared" si="17"/>
        <v>0</v>
      </c>
      <c r="L69" s="18">
        <f t="shared" si="18"/>
        <v>0</v>
      </c>
      <c r="M69" s="58">
        <f t="shared" si="19"/>
        <v>0</v>
      </c>
    </row>
    <row r="70" spans="1:14" s="32" customFormat="1" ht="22.5" x14ac:dyDescent="0.2">
      <c r="A70" s="65" t="s">
        <v>529</v>
      </c>
      <c r="B70" s="17" t="s">
        <v>262</v>
      </c>
      <c r="C70" s="27" t="s">
        <v>15</v>
      </c>
      <c r="D70" s="27" t="s">
        <v>50</v>
      </c>
      <c r="E70" s="69">
        <v>595</v>
      </c>
      <c r="F70" s="29">
        <v>0</v>
      </c>
      <c r="G70" s="18">
        <f t="shared" si="15"/>
        <v>0</v>
      </c>
      <c r="H70" s="29">
        <v>0</v>
      </c>
      <c r="I70" s="18">
        <f t="shared" si="16"/>
        <v>0</v>
      </c>
      <c r="J70" s="29">
        <v>0</v>
      </c>
      <c r="K70" s="18">
        <f t="shared" si="17"/>
        <v>0</v>
      </c>
      <c r="L70" s="18">
        <f t="shared" si="18"/>
        <v>0</v>
      </c>
      <c r="M70" s="58">
        <f t="shared" si="19"/>
        <v>0</v>
      </c>
    </row>
    <row r="71" spans="1:14" s="32" customFormat="1" ht="22.5" x14ac:dyDescent="0.2">
      <c r="A71" s="65" t="s">
        <v>530</v>
      </c>
      <c r="B71" s="17" t="s">
        <v>263</v>
      </c>
      <c r="C71" s="27" t="s">
        <v>15</v>
      </c>
      <c r="D71" s="27" t="s">
        <v>50</v>
      </c>
      <c r="E71" s="69">
        <v>530</v>
      </c>
      <c r="F71" s="29">
        <v>0</v>
      </c>
      <c r="G71" s="18">
        <f t="shared" si="15"/>
        <v>0</v>
      </c>
      <c r="H71" s="29">
        <v>0</v>
      </c>
      <c r="I71" s="18">
        <f t="shared" si="16"/>
        <v>0</v>
      </c>
      <c r="J71" s="29">
        <v>0</v>
      </c>
      <c r="K71" s="18">
        <f t="shared" si="17"/>
        <v>0</v>
      </c>
      <c r="L71" s="18">
        <f t="shared" si="18"/>
        <v>0</v>
      </c>
      <c r="M71" s="58">
        <f t="shared" si="19"/>
        <v>0</v>
      </c>
    </row>
    <row r="72" spans="1:14" s="32" customFormat="1" ht="22.5" x14ac:dyDescent="0.2">
      <c r="A72" s="65" t="s">
        <v>531</v>
      </c>
      <c r="B72" s="17" t="s">
        <v>264</v>
      </c>
      <c r="C72" s="27" t="s">
        <v>15</v>
      </c>
      <c r="D72" s="27" t="s">
        <v>50</v>
      </c>
      <c r="E72" s="69">
        <v>590</v>
      </c>
      <c r="F72" s="29">
        <v>0</v>
      </c>
      <c r="G72" s="18">
        <f t="shared" si="15"/>
        <v>0</v>
      </c>
      <c r="H72" s="29">
        <v>0</v>
      </c>
      <c r="I72" s="18">
        <f t="shared" si="16"/>
        <v>0</v>
      </c>
      <c r="J72" s="29">
        <v>0</v>
      </c>
      <c r="K72" s="18">
        <f t="shared" si="17"/>
        <v>0</v>
      </c>
      <c r="L72" s="18">
        <f t="shared" si="18"/>
        <v>0</v>
      </c>
      <c r="M72" s="58">
        <f t="shared" si="19"/>
        <v>0</v>
      </c>
    </row>
    <row r="73" spans="1:14" s="32" customFormat="1" ht="22.5" x14ac:dyDescent="0.2">
      <c r="A73" s="65" t="s">
        <v>532</v>
      </c>
      <c r="B73" s="17" t="s">
        <v>265</v>
      </c>
      <c r="C73" s="27" t="s">
        <v>15</v>
      </c>
      <c r="D73" s="27" t="s">
        <v>50</v>
      </c>
      <c r="E73" s="69">
        <v>595</v>
      </c>
      <c r="F73" s="29">
        <v>0</v>
      </c>
      <c r="G73" s="18">
        <f t="shared" si="15"/>
        <v>0</v>
      </c>
      <c r="H73" s="29">
        <v>0</v>
      </c>
      <c r="I73" s="18">
        <f t="shared" si="16"/>
        <v>0</v>
      </c>
      <c r="J73" s="29">
        <v>0</v>
      </c>
      <c r="K73" s="18">
        <f t="shared" si="17"/>
        <v>0</v>
      </c>
      <c r="L73" s="18">
        <f t="shared" si="18"/>
        <v>0</v>
      </c>
      <c r="M73" s="58">
        <f t="shared" si="19"/>
        <v>0</v>
      </c>
    </row>
    <row r="74" spans="1:14" s="32" customFormat="1" ht="22.5" x14ac:dyDescent="0.2">
      <c r="A74" s="65" t="s">
        <v>533</v>
      </c>
      <c r="B74" s="17" t="s">
        <v>266</v>
      </c>
      <c r="C74" s="27" t="s">
        <v>15</v>
      </c>
      <c r="D74" s="27" t="s">
        <v>50</v>
      </c>
      <c r="E74" s="69">
        <v>595</v>
      </c>
      <c r="F74" s="29">
        <v>0</v>
      </c>
      <c r="G74" s="18">
        <f t="shared" si="15"/>
        <v>0</v>
      </c>
      <c r="H74" s="29">
        <v>0</v>
      </c>
      <c r="I74" s="18">
        <f t="shared" si="16"/>
        <v>0</v>
      </c>
      <c r="J74" s="29">
        <v>0</v>
      </c>
      <c r="K74" s="18">
        <f t="shared" si="17"/>
        <v>0</v>
      </c>
      <c r="L74" s="18">
        <f t="shared" si="18"/>
        <v>0</v>
      </c>
      <c r="M74" s="58">
        <f t="shared" si="19"/>
        <v>0</v>
      </c>
    </row>
    <row r="75" spans="1:14" s="32" customFormat="1" ht="22.5" x14ac:dyDescent="0.2">
      <c r="A75" s="65" t="s">
        <v>534</v>
      </c>
      <c r="B75" s="17" t="s">
        <v>267</v>
      </c>
      <c r="C75" s="27" t="s">
        <v>15</v>
      </c>
      <c r="D75" s="27" t="s">
        <v>50</v>
      </c>
      <c r="E75" s="69">
        <f>595+180</f>
        <v>775</v>
      </c>
      <c r="F75" s="29">
        <v>0</v>
      </c>
      <c r="G75" s="18">
        <f t="shared" si="15"/>
        <v>0</v>
      </c>
      <c r="H75" s="29">
        <v>0</v>
      </c>
      <c r="I75" s="18">
        <f t="shared" si="16"/>
        <v>0</v>
      </c>
      <c r="J75" s="29">
        <v>0</v>
      </c>
      <c r="K75" s="18">
        <f t="shared" si="17"/>
        <v>0</v>
      </c>
      <c r="L75" s="18">
        <f t="shared" si="18"/>
        <v>0</v>
      </c>
      <c r="M75" s="58">
        <f t="shared" si="19"/>
        <v>0</v>
      </c>
    </row>
    <row r="76" spans="1:14" s="32" customFormat="1" x14ac:dyDescent="0.2">
      <c r="A76" s="65" t="s">
        <v>535</v>
      </c>
      <c r="B76" s="17" t="str">
        <f>'COMPOSIÇÕES REFERENCIAIS'!C627</f>
        <v>TERMINAL METALICO A PRESSAO PARA 1 CABO DE 6 A 10 MM2, COM 1 FURO DE FIXACAO - FORNECIMENTO E INSTALAÇÃO</v>
      </c>
      <c r="C76" s="27" t="s">
        <v>15</v>
      </c>
      <c r="D76" s="27" t="s">
        <v>62</v>
      </c>
      <c r="E76" s="69">
        <v>118</v>
      </c>
      <c r="F76" s="29">
        <v>0</v>
      </c>
      <c r="G76" s="18">
        <f t="shared" si="15"/>
        <v>0</v>
      </c>
      <c r="H76" s="29">
        <v>0</v>
      </c>
      <c r="I76" s="18">
        <f t="shared" si="16"/>
        <v>0</v>
      </c>
      <c r="J76" s="29">
        <v>0</v>
      </c>
      <c r="K76" s="18">
        <f t="shared" si="17"/>
        <v>0</v>
      </c>
      <c r="L76" s="18">
        <f t="shared" si="18"/>
        <v>0</v>
      </c>
      <c r="M76" s="58">
        <f t="shared" si="19"/>
        <v>0</v>
      </c>
    </row>
    <row r="77" spans="1:14" s="32" customFormat="1" x14ac:dyDescent="0.2">
      <c r="A77" s="65" t="s">
        <v>593</v>
      </c>
      <c r="B77" s="17" t="str">
        <f>'COMPOSIÇÕES REFERENCIAIS'!C634</f>
        <v>TERMINAL METALICO A PRESSAO PARA 1 CABO DE 16 MM2, COM 1 FURO DE FIXACAO - FORNECIMENTO E INSTALAÇÃO</v>
      </c>
      <c r="C77" s="27" t="s">
        <v>15</v>
      </c>
      <c r="D77" s="27" t="s">
        <v>62</v>
      </c>
      <c r="E77" s="69">
        <v>4</v>
      </c>
      <c r="F77" s="29">
        <v>0</v>
      </c>
      <c r="G77" s="18">
        <f t="shared" si="15"/>
        <v>0</v>
      </c>
      <c r="H77" s="29">
        <v>0</v>
      </c>
      <c r="I77" s="18">
        <f t="shared" si="16"/>
        <v>0</v>
      </c>
      <c r="J77" s="29">
        <v>0</v>
      </c>
      <c r="K77" s="18">
        <f t="shared" si="17"/>
        <v>0</v>
      </c>
      <c r="L77" s="18">
        <f t="shared" si="18"/>
        <v>0</v>
      </c>
      <c r="M77" s="58">
        <f t="shared" si="19"/>
        <v>0</v>
      </c>
    </row>
    <row r="78" spans="1:14" s="32" customFormat="1" x14ac:dyDescent="0.2">
      <c r="A78" s="65"/>
      <c r="B78" s="23"/>
      <c r="C78" s="27"/>
      <c r="D78" s="27"/>
      <c r="E78" s="69"/>
      <c r="F78" s="29"/>
      <c r="G78" s="29"/>
      <c r="H78" s="29"/>
      <c r="I78" s="29"/>
      <c r="J78" s="29"/>
      <c r="K78" s="29"/>
      <c r="L78" s="29"/>
      <c r="M78" s="44"/>
    </row>
    <row r="79" spans="1:14" x14ac:dyDescent="0.2">
      <c r="A79" s="64" t="s">
        <v>536</v>
      </c>
      <c r="B79" s="139" t="s">
        <v>583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35">
        <f>ROUND(SUM(M80:M89),2)</f>
        <v>0</v>
      </c>
      <c r="N79" s="32"/>
    </row>
    <row r="80" spans="1:14" s="32" customFormat="1" x14ac:dyDescent="0.2">
      <c r="A80" s="65" t="s">
        <v>537</v>
      </c>
      <c r="B80" s="17" t="str">
        <f>'COMPOSIÇÕES REFERENCIAIS'!C643</f>
        <v>DISJUNTOR TRIPOLAR TIPO DIN, CORRENTE NOMINAL DE 50A - FORNECIMENTO E INSTALAÇÃO. AF_10/2020</v>
      </c>
      <c r="C80" s="27" t="s">
        <v>15</v>
      </c>
      <c r="D80" s="27" t="s">
        <v>62</v>
      </c>
      <c r="E80" s="69">
        <v>2</v>
      </c>
      <c r="F80" s="29">
        <v>0</v>
      </c>
      <c r="G80" s="29">
        <f>ROUND(F80*E80,2)</f>
        <v>0</v>
      </c>
      <c r="H80" s="29">
        <v>0</v>
      </c>
      <c r="I80" s="29">
        <f>ROUND(H80*E80,2)</f>
        <v>0</v>
      </c>
      <c r="J80" s="29">
        <v>0</v>
      </c>
      <c r="K80" s="29">
        <f>ROUND(J80*E80,2)</f>
        <v>0</v>
      </c>
      <c r="L80" s="29">
        <f>ROUND(F80+H80+J80,2)</f>
        <v>0</v>
      </c>
      <c r="M80" s="44">
        <f>ROUND(L80*E80,2)</f>
        <v>0</v>
      </c>
    </row>
    <row r="81" spans="1:14" s="32" customFormat="1" ht="22.5" x14ac:dyDescent="0.2">
      <c r="A81" s="65" t="s">
        <v>538</v>
      </c>
      <c r="B81" s="17" t="str">
        <f>'COMPOSIÇÕES REFERENCIAIS'!C652</f>
        <v>DISPOSITIVO DPS CLASSE II, 1 POLO, TENSAO MAXIMA DE 275 V, CORRENTE MAXIMA DE *45* KA (TIPO AC) - FORNECIMENTO E INSTALAÇÃO</v>
      </c>
      <c r="C81" s="27" t="s">
        <v>15</v>
      </c>
      <c r="D81" s="27" t="s">
        <v>62</v>
      </c>
      <c r="E81" s="69">
        <v>8</v>
      </c>
      <c r="F81" s="29">
        <v>0</v>
      </c>
      <c r="G81" s="29">
        <f t="shared" ref="G81:G89" si="20">ROUND(F81*E81,2)</f>
        <v>0</v>
      </c>
      <c r="H81" s="29">
        <v>0</v>
      </c>
      <c r="I81" s="29">
        <f t="shared" ref="I81:I89" si="21">ROUND(H81*E81,2)</f>
        <v>0</v>
      </c>
      <c r="J81" s="29">
        <v>0</v>
      </c>
      <c r="K81" s="29">
        <f t="shared" ref="K81:K89" si="22">ROUND(J81*E81,2)</f>
        <v>0</v>
      </c>
      <c r="L81" s="29">
        <f t="shared" ref="L81:L89" si="23">ROUND(F81+H81+J81,2)</f>
        <v>0</v>
      </c>
      <c r="M81" s="44">
        <f t="shared" ref="M81:M89" si="24">ROUND(L81*E81,2)</f>
        <v>0</v>
      </c>
    </row>
    <row r="82" spans="1:14" s="32" customFormat="1" x14ac:dyDescent="0.2">
      <c r="A82" s="65" t="s">
        <v>539</v>
      </c>
      <c r="B82" s="17" t="str">
        <f>'COMPOSIÇÕES REFERENCIAIS'!C661</f>
        <v>DISPOSITIVO DR, 4 POLOS, SENSIBILIDADE DE 30 MA, CORRENTE DE 40 A, TIPO AC - FORNECIMENTO E INSTALAÇÃO</v>
      </c>
      <c r="C82" s="27" t="s">
        <v>15</v>
      </c>
      <c r="D82" s="27" t="s">
        <v>62</v>
      </c>
      <c r="E82" s="69">
        <v>2</v>
      </c>
      <c r="F82" s="29">
        <v>0</v>
      </c>
      <c r="G82" s="29">
        <f t="shared" si="20"/>
        <v>0</v>
      </c>
      <c r="H82" s="29">
        <v>0</v>
      </c>
      <c r="I82" s="29">
        <f t="shared" si="21"/>
        <v>0</v>
      </c>
      <c r="J82" s="29">
        <v>0</v>
      </c>
      <c r="K82" s="29">
        <f t="shared" si="22"/>
        <v>0</v>
      </c>
      <c r="L82" s="29">
        <f t="shared" si="23"/>
        <v>0</v>
      </c>
      <c r="M82" s="44">
        <f t="shared" si="24"/>
        <v>0</v>
      </c>
    </row>
    <row r="83" spans="1:14" s="32" customFormat="1" x14ac:dyDescent="0.2">
      <c r="A83" s="65" t="s">
        <v>540</v>
      </c>
      <c r="B83" s="17" t="str">
        <f>'COMPOSIÇÕES REFERENCIAIS'!C670</f>
        <v>DISPOSITIVO DR, 4 POLOS, SENSIBILIDADE DE 30 MA, CORRENTE DE 80 A, TIPO AC - FORNECIMENTO E INSTALAÇÃO</v>
      </c>
      <c r="C83" s="16" t="s">
        <v>15</v>
      </c>
      <c r="D83" s="16" t="s">
        <v>62</v>
      </c>
      <c r="E83" s="57">
        <v>1</v>
      </c>
      <c r="F83" s="29">
        <v>0</v>
      </c>
      <c r="G83" s="29">
        <f t="shared" si="20"/>
        <v>0</v>
      </c>
      <c r="H83" s="29">
        <v>0</v>
      </c>
      <c r="I83" s="29">
        <f t="shared" si="21"/>
        <v>0</v>
      </c>
      <c r="J83" s="29">
        <v>0</v>
      </c>
      <c r="K83" s="29">
        <f t="shared" si="22"/>
        <v>0</v>
      </c>
      <c r="L83" s="29">
        <f t="shared" si="23"/>
        <v>0</v>
      </c>
      <c r="M83" s="44">
        <f t="shared" si="24"/>
        <v>0</v>
      </c>
    </row>
    <row r="84" spans="1:14" s="32" customFormat="1" x14ac:dyDescent="0.2">
      <c r="A84" s="65" t="s">
        <v>541</v>
      </c>
      <c r="B84" s="17" t="str">
        <f>'COMPOSIÇÕES REFERENCIAIS'!C679</f>
        <v>DISPOSITIVO DR, 4 POLOS, SENSIBILIDADE DE 30 MA, CORRENTE DE 100 A, TIPO AC - FORNECIMENTO E INSTALAÇÃO</v>
      </c>
      <c r="C84" s="16" t="s">
        <v>15</v>
      </c>
      <c r="D84" s="16" t="s">
        <v>62</v>
      </c>
      <c r="E84" s="57">
        <v>1</v>
      </c>
      <c r="F84" s="29">
        <v>0</v>
      </c>
      <c r="G84" s="29">
        <f t="shared" si="20"/>
        <v>0</v>
      </c>
      <c r="H84" s="29">
        <v>0</v>
      </c>
      <c r="I84" s="29">
        <f t="shared" si="21"/>
        <v>0</v>
      </c>
      <c r="J84" s="29">
        <v>0</v>
      </c>
      <c r="K84" s="29">
        <f t="shared" si="22"/>
        <v>0</v>
      </c>
      <c r="L84" s="29">
        <f t="shared" si="23"/>
        <v>0</v>
      </c>
      <c r="M84" s="44">
        <f t="shared" si="24"/>
        <v>0</v>
      </c>
    </row>
    <row r="85" spans="1:14" s="32" customFormat="1" x14ac:dyDescent="0.2">
      <c r="A85" s="65" t="s">
        <v>542</v>
      </c>
      <c r="B85" s="17" t="str">
        <f>'COMPOSIÇÕES REFERENCIAIS'!C688</f>
        <v>DISJUNTOR MONOPOLAR TIPO DIN, CORRENTE NOMINAL DE 10A - FORNECIMENTO E INSTALAÇÃO. AF_10/2020</v>
      </c>
      <c r="C85" s="16" t="s">
        <v>15</v>
      </c>
      <c r="D85" s="16" t="s">
        <v>62</v>
      </c>
      <c r="E85" s="57">
        <v>2</v>
      </c>
      <c r="F85" s="18">
        <v>0</v>
      </c>
      <c r="G85" s="29">
        <f t="shared" si="20"/>
        <v>0</v>
      </c>
      <c r="H85" s="18">
        <v>0</v>
      </c>
      <c r="I85" s="29">
        <f t="shared" si="21"/>
        <v>0</v>
      </c>
      <c r="J85" s="18">
        <v>0</v>
      </c>
      <c r="K85" s="29">
        <f t="shared" si="22"/>
        <v>0</v>
      </c>
      <c r="L85" s="29">
        <f t="shared" si="23"/>
        <v>0</v>
      </c>
      <c r="M85" s="44">
        <f t="shared" si="24"/>
        <v>0</v>
      </c>
    </row>
    <row r="86" spans="1:14" s="32" customFormat="1" x14ac:dyDescent="0.2">
      <c r="A86" s="65" t="s">
        <v>543</v>
      </c>
      <c r="B86" s="17" t="str">
        <f>'COMPOSIÇÕES REFERENCIAIS'!C697</f>
        <v>DISJUNTOR MONOPOLAR TIPO DIN, CORRENTE NOMINAL DE 16A - FORNECIMENTO E INSTALAÇÃO. AF_10/2020</v>
      </c>
      <c r="C86" s="16" t="s">
        <v>15</v>
      </c>
      <c r="D86" s="16" t="s">
        <v>62</v>
      </c>
      <c r="E86" s="57">
        <v>16</v>
      </c>
      <c r="F86" s="18">
        <v>0</v>
      </c>
      <c r="G86" s="29">
        <f t="shared" si="20"/>
        <v>0</v>
      </c>
      <c r="H86" s="18">
        <v>0</v>
      </c>
      <c r="I86" s="29">
        <f t="shared" si="21"/>
        <v>0</v>
      </c>
      <c r="J86" s="18">
        <v>0</v>
      </c>
      <c r="K86" s="29">
        <f t="shared" si="22"/>
        <v>0</v>
      </c>
      <c r="L86" s="29">
        <f t="shared" si="23"/>
        <v>0</v>
      </c>
      <c r="M86" s="44">
        <f t="shared" si="24"/>
        <v>0</v>
      </c>
    </row>
    <row r="87" spans="1:14" s="32" customFormat="1" x14ac:dyDescent="0.2">
      <c r="A87" s="65" t="s">
        <v>544</v>
      </c>
      <c r="B87" s="17" t="str">
        <f>'COMPOSIÇÕES REFERENCIAIS'!C706</f>
        <v>DISJUNTOR MONOPOLAR TIPO DIN, CORRENTE NOMINAL DE 20A - FORNECIMENTO E INSTALAÇÃO. AF_10/2020</v>
      </c>
      <c r="C87" s="16" t="s">
        <v>15</v>
      </c>
      <c r="D87" s="16" t="s">
        <v>62</v>
      </c>
      <c r="E87" s="57">
        <v>25</v>
      </c>
      <c r="F87" s="18">
        <v>0</v>
      </c>
      <c r="G87" s="29">
        <f t="shared" si="20"/>
        <v>0</v>
      </c>
      <c r="H87" s="18">
        <v>0</v>
      </c>
      <c r="I87" s="29">
        <f t="shared" si="21"/>
        <v>0</v>
      </c>
      <c r="J87" s="18">
        <v>0</v>
      </c>
      <c r="K87" s="29">
        <f t="shared" si="22"/>
        <v>0</v>
      </c>
      <c r="L87" s="29">
        <f t="shared" si="23"/>
        <v>0</v>
      </c>
      <c r="M87" s="44">
        <f t="shared" si="24"/>
        <v>0</v>
      </c>
    </row>
    <row r="88" spans="1:14" s="32" customFormat="1" ht="22.5" x14ac:dyDescent="0.2">
      <c r="A88" s="65" t="s">
        <v>545</v>
      </c>
      <c r="B88" s="17" t="str">
        <f>'COMPOSIÇÕES REFERENCIAIS'!C721</f>
        <v>QUADRO DE DISTRIBUICAO, EM PVC, DE EMBUTIR, COM BARRAMENTO TERRA / NEUTRO, PARA 48 DISJUNTORES DIN - FORNECIMENTO E INSTALAÇÃO</v>
      </c>
      <c r="C88" s="27" t="s">
        <v>15</v>
      </c>
      <c r="D88" s="27" t="s">
        <v>62</v>
      </c>
      <c r="E88" s="69">
        <v>2</v>
      </c>
      <c r="F88" s="18">
        <v>0</v>
      </c>
      <c r="G88" s="29">
        <f t="shared" si="20"/>
        <v>0</v>
      </c>
      <c r="H88" s="18">
        <v>0</v>
      </c>
      <c r="I88" s="29">
        <f t="shared" si="21"/>
        <v>0</v>
      </c>
      <c r="J88" s="18">
        <v>0</v>
      </c>
      <c r="K88" s="29">
        <f t="shared" si="22"/>
        <v>0</v>
      </c>
      <c r="L88" s="29">
        <f t="shared" si="23"/>
        <v>0</v>
      </c>
      <c r="M88" s="44">
        <f t="shared" si="24"/>
        <v>0</v>
      </c>
    </row>
    <row r="89" spans="1:14" s="32" customFormat="1" ht="22.5" x14ac:dyDescent="0.2">
      <c r="A89" s="65" t="s">
        <v>600</v>
      </c>
      <c r="B89" s="17" t="str">
        <f>'COMPOSIÇÕES REFERENCIAIS'!C730</f>
        <v>QUADRO DE DISTRIBUIÇÃO DE ENERGIA EM PVC, DE EMBUTIR, SEM BARRAMENTO, PARA 6 DISJUNTORES NEMA OU 8 DISJUNTORES DIN - FORNECIMENTO E INSTALAÇÃO</v>
      </c>
      <c r="C89" s="16" t="s">
        <v>15</v>
      </c>
      <c r="D89" s="16" t="s">
        <v>62</v>
      </c>
      <c r="E89" s="57">
        <v>1</v>
      </c>
      <c r="F89" s="18">
        <v>0</v>
      </c>
      <c r="G89" s="29">
        <f t="shared" si="20"/>
        <v>0</v>
      </c>
      <c r="H89" s="18">
        <v>0</v>
      </c>
      <c r="I89" s="29">
        <f t="shared" si="21"/>
        <v>0</v>
      </c>
      <c r="J89" s="18">
        <v>0</v>
      </c>
      <c r="K89" s="29">
        <f t="shared" si="22"/>
        <v>0</v>
      </c>
      <c r="L89" s="29">
        <f t="shared" si="23"/>
        <v>0</v>
      </c>
      <c r="M89" s="44">
        <f t="shared" si="24"/>
        <v>0</v>
      </c>
    </row>
    <row r="90" spans="1:14" s="32" customFormat="1" x14ac:dyDescent="0.2">
      <c r="A90" s="65"/>
      <c r="B90" s="17"/>
      <c r="C90" s="27"/>
      <c r="D90" s="27"/>
      <c r="E90" s="69"/>
      <c r="F90" s="18"/>
      <c r="G90" s="29"/>
      <c r="H90" s="18"/>
      <c r="I90" s="18"/>
      <c r="J90" s="18"/>
      <c r="K90" s="18"/>
      <c r="L90" s="18"/>
      <c r="M90" s="58"/>
    </row>
    <row r="91" spans="1:14" s="32" customFormat="1" x14ac:dyDescent="0.2">
      <c r="A91" s="64" t="s">
        <v>546</v>
      </c>
      <c r="B91" s="139" t="s">
        <v>292</v>
      </c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35">
        <f>ROUND(SUM(M92:M103),2)</f>
        <v>0</v>
      </c>
    </row>
    <row r="92" spans="1:14" s="32" customFormat="1" ht="22.5" x14ac:dyDescent="0.2">
      <c r="A92" s="65" t="s">
        <v>547</v>
      </c>
      <c r="B92" s="17" t="str">
        <f>'COMPOSIÇÕES REFERENCIAIS'!C741</f>
        <v>LUMINÁRIA ALETADA DE SOBREPOR, CORPO EM CHAPA DE AÇO NA COR PRETA, PARA 4 LÂMPADAS LED DE 9/10W - FORNECIMENTO E INSTALAÇÃO</v>
      </c>
      <c r="C92" s="27" t="s">
        <v>15</v>
      </c>
      <c r="D92" s="27" t="s">
        <v>62</v>
      </c>
      <c r="E92" s="69">
        <v>22</v>
      </c>
      <c r="F92" s="18">
        <v>0</v>
      </c>
      <c r="G92" s="18">
        <f>ROUND(F92*E92,2)</f>
        <v>0</v>
      </c>
      <c r="H92" s="18">
        <v>0</v>
      </c>
      <c r="I92" s="18">
        <f>ROUND(H92*E92,2)</f>
        <v>0</v>
      </c>
      <c r="J92" s="18">
        <v>0</v>
      </c>
      <c r="K92" s="18">
        <f>ROUND(J92*E92,2)</f>
        <v>0</v>
      </c>
      <c r="L92" s="18">
        <f>ROUND(F92+H92+J92,2)</f>
        <v>0</v>
      </c>
      <c r="M92" s="58">
        <f>ROUND(L92*E92,2)</f>
        <v>0</v>
      </c>
      <c r="N92"/>
    </row>
    <row r="93" spans="1:14" s="32" customFormat="1" ht="22.5" x14ac:dyDescent="0.2">
      <c r="A93" s="65" t="s">
        <v>548</v>
      </c>
      <c r="B93" s="17" t="str">
        <f>'COMPOSIÇÕES REFERENCIAIS'!C749</f>
        <v>LUMINÁRIA DE SOBREPOR QUADRADA, PRETA, PARA LÂMPADA PAR 20 DE LED, INCLUSIVE LÂMPADA - FORNECIMENTO E INSTALAÇÃO</v>
      </c>
      <c r="C93" s="27" t="s">
        <v>15</v>
      </c>
      <c r="D93" s="27" t="s">
        <v>62</v>
      </c>
      <c r="E93" s="69">
        <v>17</v>
      </c>
      <c r="F93" s="18">
        <v>0</v>
      </c>
      <c r="G93" s="18">
        <f t="shared" ref="G93:G103" si="25">ROUND(F93*E93,2)</f>
        <v>0</v>
      </c>
      <c r="H93" s="18">
        <v>0</v>
      </c>
      <c r="I93" s="18">
        <f t="shared" ref="I93:I103" si="26">ROUND(H93*E93,2)</f>
        <v>0</v>
      </c>
      <c r="J93" s="18">
        <v>0</v>
      </c>
      <c r="K93" s="18">
        <f t="shared" ref="K93:K103" si="27">ROUND(J93*E93,2)</f>
        <v>0</v>
      </c>
      <c r="L93" s="18">
        <f t="shared" ref="L93:L103" si="28">ROUND(F93+H93+J93,2)</f>
        <v>0</v>
      </c>
      <c r="M93" s="58">
        <f t="shared" ref="M93:M103" si="29">ROUND(L93*E93,2)</f>
        <v>0</v>
      </c>
      <c r="N93"/>
    </row>
    <row r="94" spans="1:14" s="32" customFormat="1" ht="22.5" x14ac:dyDescent="0.2">
      <c r="A94" s="65" t="s">
        <v>549</v>
      </c>
      <c r="B94" s="17" t="str">
        <f>'COMPOSIÇÕES REFERENCIAIS'!C758</f>
        <v>LUMINÁRIA SPOT DE SOBREPOR, TIPO COPO PEQUENO, EM ALUMÍNIO COM PINTURA ELETROSTÁRICA NA COR PRETA, PARA LÂMPADA DICRÓICA M16 DE LED, INCLUSIVE LÂMPADA - FORNECIMENTO E INSTALAÇÃO EM TRILHO ELETRIFICADO</v>
      </c>
      <c r="C94" s="27" t="s">
        <v>15</v>
      </c>
      <c r="D94" s="27" t="s">
        <v>62</v>
      </c>
      <c r="E94" s="69">
        <v>3</v>
      </c>
      <c r="F94" s="18">
        <v>0</v>
      </c>
      <c r="G94" s="18">
        <f t="shared" si="25"/>
        <v>0</v>
      </c>
      <c r="H94" s="18">
        <v>0</v>
      </c>
      <c r="I94" s="18">
        <f t="shared" si="26"/>
        <v>0</v>
      </c>
      <c r="J94" s="18">
        <v>0</v>
      </c>
      <c r="K94" s="18">
        <f t="shared" si="27"/>
        <v>0</v>
      </c>
      <c r="L94" s="18">
        <f t="shared" si="28"/>
        <v>0</v>
      </c>
      <c r="M94" s="58">
        <f t="shared" si="29"/>
        <v>0</v>
      </c>
      <c r="N94"/>
    </row>
    <row r="95" spans="1:14" s="32" customFormat="1" ht="22.5" x14ac:dyDescent="0.2">
      <c r="A95" s="65" t="s">
        <v>550</v>
      </c>
      <c r="B95" s="17" t="str">
        <f>'COMPOSIÇÕES REFERENCIAIS'!C770</f>
        <v>LUMINÁRIA SPOT DE SOBREPOR, TIPO COPO PEQUENO, EM ALUMÍNIO COM PINTURA ELETROSTÁRICA NA COR PRETA, PARA LÂMPADA DICRÓICA M16 DE LED, INCLUSIVE LÂMPADA - FORNECIMENTO E INSTALAÇÃO EM ELETROCALHA</v>
      </c>
      <c r="C95" s="27" t="s">
        <v>15</v>
      </c>
      <c r="D95" s="27" t="s">
        <v>62</v>
      </c>
      <c r="E95" s="69">
        <v>10</v>
      </c>
      <c r="F95" s="18">
        <v>0</v>
      </c>
      <c r="G95" s="18">
        <f t="shared" si="25"/>
        <v>0</v>
      </c>
      <c r="H95" s="18">
        <v>0</v>
      </c>
      <c r="I95" s="18">
        <f t="shared" si="26"/>
        <v>0</v>
      </c>
      <c r="J95" s="18">
        <v>0</v>
      </c>
      <c r="K95" s="18">
        <f t="shared" si="27"/>
        <v>0</v>
      </c>
      <c r="L95" s="18">
        <f t="shared" si="28"/>
        <v>0</v>
      </c>
      <c r="M95" s="58">
        <f t="shared" si="29"/>
        <v>0</v>
      </c>
      <c r="N95"/>
    </row>
    <row r="96" spans="1:14" s="32" customFormat="1" ht="22.5" x14ac:dyDescent="0.2">
      <c r="A96" s="65" t="s">
        <v>551</v>
      </c>
      <c r="B96" s="17" t="str">
        <f>'COMPOSIÇÕES REFERENCIAIS'!C779</f>
        <v>LUMINÁRIA PENDENTE CIRCULAR LED INTEGRADO, FACHO VERTICAL, 50W, APROX. 5100 LÚMENS, 4000K - FORNECIMENTO E INSTALAÇÃO</v>
      </c>
      <c r="C96" s="27" t="s">
        <v>15</v>
      </c>
      <c r="D96" s="27" t="s">
        <v>62</v>
      </c>
      <c r="E96" s="69">
        <v>1</v>
      </c>
      <c r="F96" s="18">
        <v>0</v>
      </c>
      <c r="G96" s="18">
        <f t="shared" si="25"/>
        <v>0</v>
      </c>
      <c r="H96" s="18">
        <v>0</v>
      </c>
      <c r="I96" s="18">
        <f t="shared" si="26"/>
        <v>0</v>
      </c>
      <c r="J96" s="18">
        <v>0</v>
      </c>
      <c r="K96" s="18">
        <f t="shared" si="27"/>
        <v>0</v>
      </c>
      <c r="L96" s="18">
        <f t="shared" si="28"/>
        <v>0</v>
      </c>
      <c r="M96" s="58">
        <f t="shared" si="29"/>
        <v>0</v>
      </c>
      <c r="N96"/>
    </row>
    <row r="97" spans="1:14" s="32" customFormat="1" ht="22.5" x14ac:dyDescent="0.2">
      <c r="A97" s="65" t="s">
        <v>552</v>
      </c>
      <c r="B97" s="17" t="str">
        <f>'COMPOSIÇÕES REFERENCIAIS'!C787</f>
        <v>LUMINÁRIA PENDENTE CIRCULAR LED INTEGRADO, FACHO VERTICAL, 35W, APROX. 3570 LÚMENS, 4000K - FORNECIMENTO E INSTALAÇÃO</v>
      </c>
      <c r="C97" s="27" t="s">
        <v>15</v>
      </c>
      <c r="D97" s="27" t="s">
        <v>62</v>
      </c>
      <c r="E97" s="69">
        <v>2</v>
      </c>
      <c r="F97" s="18">
        <v>0</v>
      </c>
      <c r="G97" s="18">
        <f t="shared" si="25"/>
        <v>0</v>
      </c>
      <c r="H97" s="18">
        <v>0</v>
      </c>
      <c r="I97" s="18">
        <f t="shared" si="26"/>
        <v>0</v>
      </c>
      <c r="J97" s="18">
        <v>0</v>
      </c>
      <c r="K97" s="18">
        <f t="shared" si="27"/>
        <v>0</v>
      </c>
      <c r="L97" s="18">
        <f t="shared" si="28"/>
        <v>0</v>
      </c>
      <c r="M97" s="58">
        <f t="shared" si="29"/>
        <v>0</v>
      </c>
      <c r="N97"/>
    </row>
    <row r="98" spans="1:14" s="32" customFormat="1" x14ac:dyDescent="0.2">
      <c r="A98" s="65" t="s">
        <v>553</v>
      </c>
      <c r="B98" s="17" t="str">
        <f>'COMPOSIÇÕES REFERENCIAIS'!C795</f>
        <v>LUMINÁRIA PENDENTE LINEAR TUBULAR, COR PRETA, LED INTEGRADO, APROX 19W  - FORNECIMENTO E INSTALAÇÃO</v>
      </c>
      <c r="C98" s="27" t="s">
        <v>15</v>
      </c>
      <c r="D98" s="27" t="s">
        <v>62</v>
      </c>
      <c r="E98" s="69">
        <v>3</v>
      </c>
      <c r="F98" s="18">
        <v>0</v>
      </c>
      <c r="G98" s="18">
        <f t="shared" si="25"/>
        <v>0</v>
      </c>
      <c r="H98" s="18">
        <v>0</v>
      </c>
      <c r="I98" s="18">
        <f t="shared" si="26"/>
        <v>0</v>
      </c>
      <c r="J98" s="18">
        <v>0</v>
      </c>
      <c r="K98" s="18">
        <f t="shared" si="27"/>
        <v>0</v>
      </c>
      <c r="L98" s="18">
        <f t="shared" si="28"/>
        <v>0</v>
      </c>
      <c r="M98" s="58">
        <f t="shared" si="29"/>
        <v>0</v>
      </c>
    </row>
    <row r="99" spans="1:14" s="32" customFormat="1" ht="22.5" x14ac:dyDescent="0.2">
      <c r="A99" s="65" t="s">
        <v>554</v>
      </c>
      <c r="B99" s="17" t="str">
        <f>'COMPOSIÇÕES REFERENCIAIS'!C803</f>
        <v>LUMINÁRIA DE EMBUTIR, PAR20, APROX. 20W, EM ALUMÍNIO COM PINTURA ELETROSTÁTICA NA COR PRETA, INCLUSIVE LÂMPADA - FORNECIMENTO E INSTALAÇÃO</v>
      </c>
      <c r="C99" s="27" t="s">
        <v>15</v>
      </c>
      <c r="D99" s="27" t="s">
        <v>62</v>
      </c>
      <c r="E99" s="69">
        <v>6</v>
      </c>
      <c r="F99" s="18">
        <v>0</v>
      </c>
      <c r="G99" s="18">
        <f t="shared" si="25"/>
        <v>0</v>
      </c>
      <c r="H99" s="18">
        <v>0</v>
      </c>
      <c r="I99" s="18">
        <f t="shared" si="26"/>
        <v>0</v>
      </c>
      <c r="J99" s="18">
        <v>0</v>
      </c>
      <c r="K99" s="18">
        <f t="shared" si="27"/>
        <v>0</v>
      </c>
      <c r="L99" s="18">
        <f t="shared" si="28"/>
        <v>0</v>
      </c>
      <c r="M99" s="58">
        <f t="shared" si="29"/>
        <v>0</v>
      </c>
    </row>
    <row r="100" spans="1:14" s="32" customFormat="1" ht="22.5" x14ac:dyDescent="0.2">
      <c r="A100" s="65" t="s">
        <v>555</v>
      </c>
      <c r="B100" s="17" t="str">
        <f>'COMPOSIÇÕES REFERENCIAIS'!C812</f>
        <v>LUMINÁRIA SPOT TIPO TUBO PENDENTE, FORMATO CILINDRICO RETO SEM DOBRA, EM ALUMÍNIO COM PINTURA ELETROSTÁTICA NA COR PRETA, PARA LÂMPADA DICROICAS MR16, INCLUSIVE LÂMPADA - FORNECIMENTO E INSTALAÇÃO</v>
      </c>
      <c r="C100" s="27" t="s">
        <v>15</v>
      </c>
      <c r="D100" s="27" t="s">
        <v>62</v>
      </c>
      <c r="E100" s="69">
        <v>4</v>
      </c>
      <c r="F100" s="18">
        <v>0</v>
      </c>
      <c r="G100" s="18">
        <f t="shared" si="25"/>
        <v>0</v>
      </c>
      <c r="H100" s="18">
        <v>0</v>
      </c>
      <c r="I100" s="18">
        <f t="shared" si="26"/>
        <v>0</v>
      </c>
      <c r="J100" s="18">
        <v>0</v>
      </c>
      <c r="K100" s="18">
        <f t="shared" si="27"/>
        <v>0</v>
      </c>
      <c r="L100" s="18">
        <f t="shared" si="28"/>
        <v>0</v>
      </c>
      <c r="M100" s="58">
        <f t="shared" si="29"/>
        <v>0</v>
      </c>
    </row>
    <row r="101" spans="1:14" s="32" customFormat="1" x14ac:dyDescent="0.2">
      <c r="A101" s="65" t="s">
        <v>556</v>
      </c>
      <c r="B101" s="17" t="str">
        <f>'COMPOSIÇÕES REFERENCIAIS'!C821</f>
        <v>FITA LED COM 60 LEDs SMD 2835/M, 4000K, APROX. 5,5W/M, TENSÃO 12V, INCLUSIVE FONTE - FORNECIMENTO E INSTALAÇÃO</v>
      </c>
      <c r="C101" s="27" t="s">
        <v>15</v>
      </c>
      <c r="D101" s="27" t="s">
        <v>62</v>
      </c>
      <c r="E101" s="69">
        <v>1</v>
      </c>
      <c r="F101" s="18">
        <v>0</v>
      </c>
      <c r="G101" s="18">
        <f t="shared" si="25"/>
        <v>0</v>
      </c>
      <c r="H101" s="18">
        <v>0</v>
      </c>
      <c r="I101" s="18">
        <f t="shared" si="26"/>
        <v>0</v>
      </c>
      <c r="J101" s="18">
        <v>0</v>
      </c>
      <c r="K101" s="18">
        <f t="shared" si="27"/>
        <v>0</v>
      </c>
      <c r="L101" s="18">
        <f t="shared" si="28"/>
        <v>0</v>
      </c>
      <c r="M101" s="58">
        <f t="shared" si="29"/>
        <v>0</v>
      </c>
    </row>
    <row r="102" spans="1:14" s="32" customFormat="1" ht="12.75" customHeight="1" x14ac:dyDescent="0.2">
      <c r="A102" s="65" t="s">
        <v>557</v>
      </c>
      <c r="B102" s="17" t="str">
        <f>'COMPOSIÇÕES REFERENCIAIS'!C830</f>
        <v>LUMINÁRIA TIPO PLAFON QUADRADA DE ALUMÍNIO, DE SOBREPOR, COM LED DE 24 W - FORNECIMENTO E INSTALAÇÃO</v>
      </c>
      <c r="C102" s="27" t="s">
        <v>15</v>
      </c>
      <c r="D102" s="27" t="s">
        <v>62</v>
      </c>
      <c r="E102" s="69">
        <v>3</v>
      </c>
      <c r="F102" s="18">
        <v>0</v>
      </c>
      <c r="G102" s="18">
        <f t="shared" si="25"/>
        <v>0</v>
      </c>
      <c r="H102" s="18">
        <v>0</v>
      </c>
      <c r="I102" s="18">
        <f t="shared" si="26"/>
        <v>0</v>
      </c>
      <c r="J102" s="18">
        <v>0</v>
      </c>
      <c r="K102" s="18">
        <f t="shared" si="27"/>
        <v>0</v>
      </c>
      <c r="L102" s="18">
        <f t="shared" si="28"/>
        <v>0</v>
      </c>
      <c r="M102" s="58">
        <f t="shared" si="29"/>
        <v>0</v>
      </c>
    </row>
    <row r="103" spans="1:14" s="32" customFormat="1" x14ac:dyDescent="0.2">
      <c r="A103" s="65" t="s">
        <v>558</v>
      </c>
      <c r="B103" s="17" t="str">
        <f>'COMPOSIÇÕES REFERENCIAIS'!C838</f>
        <v>LÂMPADA TUBULAR LED DE 9/10 W, BASE G13 - FORNECIMENTO E INSTALAÇÃO. AF_02/2020_PS</v>
      </c>
      <c r="C103" s="27" t="s">
        <v>15</v>
      </c>
      <c r="D103" s="27" t="s">
        <v>62</v>
      </c>
      <c r="E103" s="69">
        <f>E92*4</f>
        <v>88</v>
      </c>
      <c r="F103" s="18">
        <v>0</v>
      </c>
      <c r="G103" s="18">
        <f t="shared" si="25"/>
        <v>0</v>
      </c>
      <c r="H103" s="18">
        <v>0</v>
      </c>
      <c r="I103" s="18">
        <f t="shared" si="26"/>
        <v>0</v>
      </c>
      <c r="J103" s="18">
        <v>0</v>
      </c>
      <c r="K103" s="18">
        <f t="shared" si="27"/>
        <v>0</v>
      </c>
      <c r="L103" s="18">
        <f t="shared" si="28"/>
        <v>0</v>
      </c>
      <c r="M103" s="58">
        <f t="shared" si="29"/>
        <v>0</v>
      </c>
    </row>
    <row r="104" spans="1:14" s="32" customFormat="1" x14ac:dyDescent="0.2">
      <c r="A104" s="65"/>
      <c r="B104" s="17"/>
      <c r="C104" s="27"/>
      <c r="D104" s="27"/>
      <c r="E104" s="69"/>
      <c r="F104" s="18"/>
      <c r="G104" s="18"/>
      <c r="H104" s="18"/>
      <c r="I104" s="18"/>
      <c r="J104" s="18"/>
      <c r="K104" s="18"/>
      <c r="L104" s="18"/>
      <c r="M104" s="58"/>
    </row>
    <row r="105" spans="1:14" s="32" customFormat="1" x14ac:dyDescent="0.2">
      <c r="A105" s="33" t="s">
        <v>320</v>
      </c>
      <c r="B105" s="138" t="s">
        <v>326</v>
      </c>
      <c r="C105" s="138"/>
      <c r="D105" s="138"/>
      <c r="E105" s="138"/>
      <c r="F105" s="138"/>
      <c r="G105" s="138"/>
      <c r="H105" s="138"/>
      <c r="I105" s="138"/>
      <c r="J105" s="138"/>
      <c r="K105" s="138"/>
      <c r="L105" s="138"/>
      <c r="M105" s="34">
        <f>M106</f>
        <v>0</v>
      </c>
    </row>
    <row r="106" spans="1:14" s="32" customFormat="1" x14ac:dyDescent="0.2">
      <c r="A106" s="64" t="s">
        <v>321</v>
      </c>
      <c r="B106" s="139" t="s">
        <v>578</v>
      </c>
      <c r="C106" s="139"/>
      <c r="D106" s="139"/>
      <c r="E106" s="139"/>
      <c r="F106" s="139"/>
      <c r="G106" s="139"/>
      <c r="H106" s="139"/>
      <c r="I106" s="139"/>
      <c r="J106" s="139"/>
      <c r="K106" s="139"/>
      <c r="L106" s="139"/>
      <c r="M106" s="35">
        <f>ROUND(SUM(M107:M111),2)</f>
        <v>0</v>
      </c>
    </row>
    <row r="107" spans="1:14" s="32" customFormat="1" ht="22.5" x14ac:dyDescent="0.2">
      <c r="A107" s="65" t="s">
        <v>322</v>
      </c>
      <c r="B107" s="118" t="str">
        <f>'COMPOSIÇÕES REFERENCIAIS'!C848</f>
        <v>PAREDE COM PLACAS DE GESSO ACARTONADO (DRYWALL), PARA USO INTERNO, COM DUAS FACES SIMPLES E ESTRUTURA METÁLICA COM GUIAS SIMPLES, COM VÃOS AF_06/2017_PS</v>
      </c>
      <c r="C107" s="27" t="s">
        <v>15</v>
      </c>
      <c r="D107" s="27" t="s">
        <v>16</v>
      </c>
      <c r="E107" s="69">
        <v>11.5</v>
      </c>
      <c r="F107" s="18">
        <v>0</v>
      </c>
      <c r="G107" s="18">
        <f>ROUND(F107*E107,2)</f>
        <v>0</v>
      </c>
      <c r="H107" s="18">
        <v>0</v>
      </c>
      <c r="I107" s="18">
        <f>ROUND(H107*E107,2)</f>
        <v>0</v>
      </c>
      <c r="J107" s="18">
        <v>0</v>
      </c>
      <c r="K107" s="18">
        <f>ROUND(J107*E107,2)</f>
        <v>0</v>
      </c>
      <c r="L107" s="18">
        <f>ROUND(F107+H107+J107,2)</f>
        <v>0</v>
      </c>
      <c r="M107" s="58">
        <f>ROUND(L107*E107,2)</f>
        <v>0</v>
      </c>
    </row>
    <row r="108" spans="1:14" s="32" customFormat="1" x14ac:dyDescent="0.2">
      <c r="A108" s="65" t="s">
        <v>332</v>
      </c>
      <c r="B108" s="118" t="str">
        <f>'COMPOSIÇÕES REFERENCIAIS'!C868</f>
        <v>FORRO EM DRYWALL, PARA AMBIENTES COMERCIAIS, INCLUSIVE ESTRUTURA DE FIXAÇÃO. AF_05/2017_PS</v>
      </c>
      <c r="C108" s="27" t="s">
        <v>15</v>
      </c>
      <c r="D108" s="27" t="s">
        <v>16</v>
      </c>
      <c r="E108" s="69">
        <v>17.7</v>
      </c>
      <c r="F108" s="18">
        <v>0</v>
      </c>
      <c r="G108" s="18">
        <f t="shared" ref="G108:G111" si="30">ROUND(F108*E108,2)</f>
        <v>0</v>
      </c>
      <c r="H108" s="18">
        <v>0</v>
      </c>
      <c r="I108" s="18">
        <f t="shared" ref="I108:I111" si="31">ROUND(H108*E108,2)</f>
        <v>0</v>
      </c>
      <c r="J108" s="18">
        <v>0</v>
      </c>
      <c r="K108" s="18">
        <f t="shared" ref="K108:K111" si="32">ROUND(J108*E108,2)</f>
        <v>0</v>
      </c>
      <c r="L108" s="18">
        <f t="shared" ref="L108:L111" si="33">ROUND(F108+H108+J108,2)</f>
        <v>0</v>
      </c>
      <c r="M108" s="58">
        <f t="shared" ref="M108:M111" si="34">ROUND(L108*E108,2)</f>
        <v>0</v>
      </c>
    </row>
    <row r="109" spans="1:14" s="32" customFormat="1" x14ac:dyDescent="0.2">
      <c r="A109" s="65" t="s">
        <v>450</v>
      </c>
      <c r="B109" s="118" t="str">
        <f>'COMPOSIÇÕES REFERENCIAIS'!C884</f>
        <v>ACABAMENTOS PARA FORRO (SANCA DE GESSO MONTADA NA OBRA). AF_05/2017_PS</v>
      </c>
      <c r="C109" s="27" t="s">
        <v>15</v>
      </c>
      <c r="D109" s="27" t="s">
        <v>50</v>
      </c>
      <c r="E109" s="69">
        <v>8.81</v>
      </c>
      <c r="F109" s="18">
        <v>0</v>
      </c>
      <c r="G109" s="18">
        <f t="shared" si="30"/>
        <v>0</v>
      </c>
      <c r="H109" s="18">
        <v>0</v>
      </c>
      <c r="I109" s="18">
        <f t="shared" si="31"/>
        <v>0</v>
      </c>
      <c r="J109" s="18">
        <v>0</v>
      </c>
      <c r="K109" s="18">
        <f t="shared" si="32"/>
        <v>0</v>
      </c>
      <c r="L109" s="18">
        <f t="shared" si="33"/>
        <v>0</v>
      </c>
      <c r="M109" s="58">
        <f t="shared" si="34"/>
        <v>0</v>
      </c>
    </row>
    <row r="110" spans="1:14" s="32" customFormat="1" x14ac:dyDescent="0.2">
      <c r="A110" s="65" t="s">
        <v>451</v>
      </c>
      <c r="B110" s="118" t="str">
        <f>'COMPOSIÇÕES REFERENCIAIS'!C897</f>
        <v xml:space="preserve">PAINEL DE LA DE VIDRO SEM REVESTIMENTO PSI 20, E = 50 MM, DE 1200 X 600 MM   </v>
      </c>
      <c r="C110" s="27" t="s">
        <v>445</v>
      </c>
      <c r="D110" s="27" t="s">
        <v>16</v>
      </c>
      <c r="E110" s="69">
        <v>2.33</v>
      </c>
      <c r="F110" s="18">
        <v>0</v>
      </c>
      <c r="G110" s="18">
        <f t="shared" si="30"/>
        <v>0</v>
      </c>
      <c r="H110" s="18">
        <v>0</v>
      </c>
      <c r="I110" s="18">
        <f t="shared" si="31"/>
        <v>0</v>
      </c>
      <c r="J110" s="18">
        <v>0</v>
      </c>
      <c r="K110" s="18">
        <f t="shared" si="32"/>
        <v>0</v>
      </c>
      <c r="L110" s="18">
        <f t="shared" si="33"/>
        <v>0</v>
      </c>
      <c r="M110" s="58">
        <f t="shared" si="34"/>
        <v>0</v>
      </c>
    </row>
    <row r="111" spans="1:14" s="32" customFormat="1" x14ac:dyDescent="0.2">
      <c r="A111" s="65" t="s">
        <v>452</v>
      </c>
      <c r="B111" s="118" t="str">
        <f>'COMPOSIÇÕES REFERENCIAIS'!C903</f>
        <v>FORRO EM PLACAS DE GESSO, PARA AMBIENTES COMERCIAIS. AF_05/2017_PS</v>
      </c>
      <c r="C111" s="27" t="s">
        <v>15</v>
      </c>
      <c r="D111" s="27" t="s">
        <v>16</v>
      </c>
      <c r="E111" s="69">
        <v>1</v>
      </c>
      <c r="F111" s="18">
        <v>0</v>
      </c>
      <c r="G111" s="18">
        <f t="shared" si="30"/>
        <v>0</v>
      </c>
      <c r="H111" s="18">
        <v>0</v>
      </c>
      <c r="I111" s="18">
        <f t="shared" si="31"/>
        <v>0</v>
      </c>
      <c r="J111" s="18">
        <v>0</v>
      </c>
      <c r="K111" s="18">
        <f t="shared" si="32"/>
        <v>0</v>
      </c>
      <c r="L111" s="18">
        <f t="shared" si="33"/>
        <v>0</v>
      </c>
      <c r="M111" s="58">
        <f t="shared" si="34"/>
        <v>0</v>
      </c>
    </row>
    <row r="112" spans="1:14" s="32" customFormat="1" x14ac:dyDescent="0.2">
      <c r="A112" s="65"/>
      <c r="B112" s="17"/>
      <c r="C112" s="27"/>
      <c r="D112" s="27"/>
      <c r="E112" s="69"/>
      <c r="F112" s="18"/>
      <c r="G112" s="18"/>
      <c r="H112" s="18"/>
      <c r="I112" s="18"/>
      <c r="J112" s="18"/>
      <c r="K112" s="18"/>
      <c r="L112" s="18"/>
      <c r="M112" s="58"/>
    </row>
    <row r="113" spans="1:13" s="32" customFormat="1" x14ac:dyDescent="0.2">
      <c r="A113" s="33" t="s">
        <v>323</v>
      </c>
      <c r="B113" s="138" t="s">
        <v>360</v>
      </c>
      <c r="C113" s="138"/>
      <c r="D113" s="138"/>
      <c r="E113" s="138"/>
      <c r="F113" s="138"/>
      <c r="G113" s="138"/>
      <c r="H113" s="138"/>
      <c r="I113" s="138"/>
      <c r="J113" s="138"/>
      <c r="K113" s="138"/>
      <c r="L113" s="138"/>
      <c r="M113" s="34">
        <f>M114+M122</f>
        <v>0</v>
      </c>
    </row>
    <row r="114" spans="1:13" s="32" customFormat="1" x14ac:dyDescent="0.2">
      <c r="A114" s="64" t="s">
        <v>324</v>
      </c>
      <c r="B114" s="139" t="s">
        <v>579</v>
      </c>
      <c r="C114" s="139"/>
      <c r="D114" s="139"/>
      <c r="E114" s="139"/>
      <c r="F114" s="139"/>
      <c r="G114" s="139"/>
      <c r="H114" s="139"/>
      <c r="I114" s="139"/>
      <c r="J114" s="139"/>
      <c r="K114" s="139"/>
      <c r="L114" s="139"/>
      <c r="M114" s="35">
        <f>ROUND(SUM(M115:M120),2)</f>
        <v>0</v>
      </c>
    </row>
    <row r="115" spans="1:13" s="32" customFormat="1" x14ac:dyDescent="0.2">
      <c r="A115" s="65" t="s">
        <v>485</v>
      </c>
      <c r="B115" s="118" t="str">
        <f>'COMPOSIÇÕES REFERENCIAIS'!C923</f>
        <v>APLICAÇÃO E LIXAMENTO DE MASSA LÁTEX EM TETO, DUAS DEMÃOS. AF_06/2014</v>
      </c>
      <c r="C115" s="27" t="s">
        <v>15</v>
      </c>
      <c r="D115" s="27" t="s">
        <v>16</v>
      </c>
      <c r="E115" s="69">
        <f>0.2*E119</f>
        <v>66.58</v>
      </c>
      <c r="F115" s="18">
        <v>0</v>
      </c>
      <c r="G115" s="18">
        <f>ROUND(F115*E115,2)</f>
        <v>0</v>
      </c>
      <c r="H115" s="18">
        <v>0</v>
      </c>
      <c r="I115" s="18">
        <f>ROUND(H115*E115,2)</f>
        <v>0</v>
      </c>
      <c r="J115" s="18">
        <v>0</v>
      </c>
      <c r="K115" s="18">
        <f>ROUND(J115*E115,2)</f>
        <v>0</v>
      </c>
      <c r="L115" s="18">
        <f>ROUND(F115+H115+J115,2)</f>
        <v>0</v>
      </c>
      <c r="M115" s="58">
        <f>ROUND(L115*E115,2)</f>
        <v>0</v>
      </c>
    </row>
    <row r="116" spans="1:13" s="32" customFormat="1" x14ac:dyDescent="0.2">
      <c r="A116" s="65" t="s">
        <v>559</v>
      </c>
      <c r="B116" s="118" t="str">
        <f>'COMPOSIÇÕES REFERENCIAIS'!C932</f>
        <v>APLICAÇÃO E LIXAMENTO DE MASSA LÁTEX EM PAREDES, DUAS DEMÃOS. AF_06/2014</v>
      </c>
      <c r="C116" s="27" t="s">
        <v>15</v>
      </c>
      <c r="D116" s="27" t="s">
        <v>16</v>
      </c>
      <c r="E116" s="69">
        <v>5</v>
      </c>
      <c r="F116" s="18">
        <v>0</v>
      </c>
      <c r="G116" s="18">
        <f t="shared" ref="G116:G120" si="35">ROUND(F116*E116,2)</f>
        <v>0</v>
      </c>
      <c r="H116" s="18">
        <v>0</v>
      </c>
      <c r="I116" s="18">
        <f t="shared" ref="I116:I120" si="36">ROUND(H116*E116,2)</f>
        <v>0</v>
      </c>
      <c r="J116" s="18">
        <v>0</v>
      </c>
      <c r="K116" s="18">
        <f t="shared" ref="K116:K120" si="37">ROUND(J116*E116,2)</f>
        <v>0</v>
      </c>
      <c r="L116" s="18">
        <f t="shared" ref="L116:L120" si="38">ROUND(F116+H116+J116,2)</f>
        <v>0</v>
      </c>
      <c r="M116" s="58">
        <f t="shared" ref="M116:M120" si="39">ROUND(L116*E116,2)</f>
        <v>0</v>
      </c>
    </row>
    <row r="117" spans="1:13" s="32" customFormat="1" x14ac:dyDescent="0.2">
      <c r="A117" s="65" t="s">
        <v>560</v>
      </c>
      <c r="B117" s="118" t="str">
        <f>'COMPOSIÇÕES REFERENCIAIS'!C941</f>
        <v>APLICAÇÃO DE FUNDO SELADOR ACRÍLICO EM PAREDES, UMA DEMÃO. AF_06/2014</v>
      </c>
      <c r="C117" s="27" t="s">
        <v>15</v>
      </c>
      <c r="D117" s="27" t="s">
        <v>16</v>
      </c>
      <c r="E117" s="69">
        <v>2</v>
      </c>
      <c r="F117" s="18">
        <v>0</v>
      </c>
      <c r="G117" s="18">
        <f t="shared" si="35"/>
        <v>0</v>
      </c>
      <c r="H117" s="18">
        <v>0</v>
      </c>
      <c r="I117" s="18">
        <f t="shared" si="36"/>
        <v>0</v>
      </c>
      <c r="J117" s="18">
        <v>0</v>
      </c>
      <c r="K117" s="18">
        <f t="shared" si="37"/>
        <v>0</v>
      </c>
      <c r="L117" s="18">
        <f t="shared" si="38"/>
        <v>0</v>
      </c>
      <c r="M117" s="58">
        <f t="shared" si="39"/>
        <v>0</v>
      </c>
    </row>
    <row r="118" spans="1:13" s="32" customFormat="1" x14ac:dyDescent="0.2">
      <c r="A118" s="65" t="s">
        <v>561</v>
      </c>
      <c r="B118" s="118" t="str">
        <f>'COMPOSIÇÕES REFERENCIAIS'!C949</f>
        <v>APLICAÇÃO MANUAL DE PINTURA COM TINTA LÁTEX ACRÍLICA EM PAREDES, DUAS DEMÃOS. AF_06/2014</v>
      </c>
      <c r="C118" s="27" t="s">
        <v>15</v>
      </c>
      <c r="D118" s="27" t="s">
        <v>16</v>
      </c>
      <c r="E118" s="69">
        <f>11.05+6.55+2.5</f>
        <v>20.100000000000001</v>
      </c>
      <c r="F118" s="18">
        <v>0</v>
      </c>
      <c r="G118" s="18">
        <f t="shared" si="35"/>
        <v>0</v>
      </c>
      <c r="H118" s="18">
        <v>0</v>
      </c>
      <c r="I118" s="18">
        <f t="shared" si="36"/>
        <v>0</v>
      </c>
      <c r="J118" s="18">
        <v>0</v>
      </c>
      <c r="K118" s="18">
        <f t="shared" si="37"/>
        <v>0</v>
      </c>
      <c r="L118" s="18">
        <f t="shared" si="38"/>
        <v>0</v>
      </c>
      <c r="M118" s="58">
        <f t="shared" si="39"/>
        <v>0</v>
      </c>
    </row>
    <row r="119" spans="1:13" s="32" customFormat="1" x14ac:dyDescent="0.2">
      <c r="A119" s="65" t="s">
        <v>562</v>
      </c>
      <c r="B119" s="118" t="str">
        <f>'COMPOSIÇÕES REFERENCIAIS'!C957</f>
        <v>APLICAÇÃO MANUAL DE PINTURA COM TINTA LÁTEX ACRÍLICA EM TETO, DUAS DEMÃOS. AF_06/2014</v>
      </c>
      <c r="C119" s="27" t="s">
        <v>15</v>
      </c>
      <c r="D119" s="27" t="s">
        <v>16</v>
      </c>
      <c r="E119" s="57">
        <v>332.9</v>
      </c>
      <c r="F119" s="18">
        <v>0</v>
      </c>
      <c r="G119" s="18">
        <f t="shared" si="35"/>
        <v>0</v>
      </c>
      <c r="H119" s="18">
        <v>0</v>
      </c>
      <c r="I119" s="18">
        <f t="shared" si="36"/>
        <v>0</v>
      </c>
      <c r="J119" s="18">
        <v>0</v>
      </c>
      <c r="K119" s="18">
        <f t="shared" si="37"/>
        <v>0</v>
      </c>
      <c r="L119" s="18">
        <f t="shared" si="38"/>
        <v>0</v>
      </c>
      <c r="M119" s="58">
        <f t="shared" si="39"/>
        <v>0</v>
      </c>
    </row>
    <row r="120" spans="1:13" s="32" customFormat="1" x14ac:dyDescent="0.2">
      <c r="A120" s="65" t="s">
        <v>563</v>
      </c>
      <c r="B120" s="118" t="str">
        <f>'COMPOSIÇÕES REFERENCIAIS'!C965</f>
        <v>TEXTURA ACRÍLICA, APLICAÇÃO MANUAL EM PAREDE, UMA DEMÃO. AF_09/2016</v>
      </c>
      <c r="C120" s="27" t="s">
        <v>15</v>
      </c>
      <c r="D120" s="27" t="s">
        <v>16</v>
      </c>
      <c r="E120" s="69">
        <v>2</v>
      </c>
      <c r="F120" s="18">
        <v>0</v>
      </c>
      <c r="G120" s="18">
        <f t="shared" si="35"/>
        <v>0</v>
      </c>
      <c r="H120" s="18">
        <v>0</v>
      </c>
      <c r="I120" s="18">
        <f t="shared" si="36"/>
        <v>0</v>
      </c>
      <c r="J120" s="18">
        <v>0</v>
      </c>
      <c r="K120" s="18">
        <f t="shared" si="37"/>
        <v>0</v>
      </c>
      <c r="L120" s="18">
        <f t="shared" si="38"/>
        <v>0</v>
      </c>
      <c r="M120" s="58">
        <f t="shared" si="39"/>
        <v>0</v>
      </c>
    </row>
    <row r="121" spans="1:13" s="32" customFormat="1" x14ac:dyDescent="0.2">
      <c r="A121" s="65"/>
      <c r="B121" s="118"/>
      <c r="C121" s="27"/>
      <c r="D121" s="27"/>
      <c r="E121" s="69"/>
      <c r="F121" s="18"/>
      <c r="G121" s="18"/>
      <c r="H121" s="18"/>
      <c r="I121" s="18"/>
      <c r="J121" s="18"/>
      <c r="K121" s="18"/>
      <c r="L121" s="18"/>
      <c r="M121" s="58"/>
    </row>
    <row r="122" spans="1:13" s="32" customFormat="1" x14ac:dyDescent="0.2">
      <c r="A122" s="64" t="s">
        <v>564</v>
      </c>
      <c r="B122" s="139" t="s">
        <v>580</v>
      </c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35">
        <f>ROUND(SUM(M123:M128),2)</f>
        <v>0</v>
      </c>
    </row>
    <row r="123" spans="1:13" s="32" customFormat="1" x14ac:dyDescent="0.2">
      <c r="A123" s="65" t="s">
        <v>565</v>
      </c>
      <c r="B123" s="118" t="str">
        <f>'COMPOSIÇÕES REFERENCIAIS'!C978</f>
        <v>APLICAÇÃO DE FUNDO SELADOR ACRÍLICO EM PAREDES, UMA DEMÃO - FUNDO PARA GESSO</v>
      </c>
      <c r="C123" s="27" t="s">
        <v>15</v>
      </c>
      <c r="D123" s="27" t="s">
        <v>16</v>
      </c>
      <c r="E123" s="69">
        <f>12.74</f>
        <v>12.74</v>
      </c>
      <c r="F123" s="18">
        <v>0</v>
      </c>
      <c r="G123" s="18">
        <f>ROUND(F123*E123,2)</f>
        <v>0</v>
      </c>
      <c r="H123" s="18">
        <v>0</v>
      </c>
      <c r="I123" s="18">
        <f>ROUND(H123*E123,2)</f>
        <v>0</v>
      </c>
      <c r="J123" s="18">
        <v>0</v>
      </c>
      <c r="K123" s="18">
        <f>ROUND(J123*E123,2)</f>
        <v>0</v>
      </c>
      <c r="L123" s="18">
        <f>ROUND(F123+H123+J123,2)</f>
        <v>0</v>
      </c>
      <c r="M123" s="58">
        <f>ROUND(L123*E123,2)</f>
        <v>0</v>
      </c>
    </row>
    <row r="124" spans="1:13" s="32" customFormat="1" x14ac:dyDescent="0.2">
      <c r="A124" s="65" t="s">
        <v>566</v>
      </c>
      <c r="B124" s="118" t="str">
        <f>'COMPOSIÇÕES REFERENCIAIS'!C986</f>
        <v>APLICAÇÃO E LIXAMENTO DE MASSA LÁTEX EM PAREDES, UMA DEMÃO. AF_06/2014</v>
      </c>
      <c r="C124" s="27" t="s">
        <v>15</v>
      </c>
      <c r="D124" s="27" t="s">
        <v>16</v>
      </c>
      <c r="E124" s="69">
        <f>12.74</f>
        <v>12.74</v>
      </c>
      <c r="F124" s="18">
        <v>0</v>
      </c>
      <c r="G124" s="18">
        <f t="shared" ref="G124:G128" si="40">ROUND(F124*E124,2)</f>
        <v>0</v>
      </c>
      <c r="H124" s="18">
        <v>0</v>
      </c>
      <c r="I124" s="18">
        <f t="shared" ref="I124:I128" si="41">ROUND(H124*E124,2)</f>
        <v>0</v>
      </c>
      <c r="J124" s="18">
        <v>0</v>
      </c>
      <c r="K124" s="18">
        <f t="shared" ref="K124:K128" si="42">ROUND(J124*E124,2)</f>
        <v>0</v>
      </c>
      <c r="L124" s="18">
        <f t="shared" ref="L124:L128" si="43">ROUND(F124+H124+J124,2)</f>
        <v>0</v>
      </c>
      <c r="M124" s="58">
        <f t="shared" ref="M124:M128" si="44">ROUND(L124*E124,2)</f>
        <v>0</v>
      </c>
    </row>
    <row r="125" spans="1:13" s="32" customFormat="1" x14ac:dyDescent="0.2">
      <c r="A125" s="65" t="s">
        <v>567</v>
      </c>
      <c r="B125" s="118" t="str">
        <f>'COMPOSIÇÕES REFERENCIAIS'!C995</f>
        <v>APLICAÇÃO DE FUNDO SELADOR ACRÍLICO EM TETO, UMA DEMÃO. AF_06/2014</v>
      </c>
      <c r="C125" s="27" t="s">
        <v>15</v>
      </c>
      <c r="D125" s="27" t="s">
        <v>16</v>
      </c>
      <c r="E125" s="69">
        <f>23.09+1</f>
        <v>24.09</v>
      </c>
      <c r="F125" s="18">
        <v>0</v>
      </c>
      <c r="G125" s="18">
        <f t="shared" si="40"/>
        <v>0</v>
      </c>
      <c r="H125" s="18">
        <v>0</v>
      </c>
      <c r="I125" s="18">
        <f t="shared" si="41"/>
        <v>0</v>
      </c>
      <c r="J125" s="18">
        <v>0</v>
      </c>
      <c r="K125" s="18">
        <f t="shared" si="42"/>
        <v>0</v>
      </c>
      <c r="L125" s="18">
        <f t="shared" si="43"/>
        <v>0</v>
      </c>
      <c r="M125" s="58">
        <f t="shared" si="44"/>
        <v>0</v>
      </c>
    </row>
    <row r="126" spans="1:13" s="32" customFormat="1" x14ac:dyDescent="0.2">
      <c r="A126" s="65" t="s">
        <v>568</v>
      </c>
      <c r="B126" s="118" t="str">
        <f>'COMPOSIÇÕES REFERENCIAIS'!C1003</f>
        <v>APLICAÇÃO E LIXAMENTO DE MASSA LÁTEX EM TETO, UMA DEMÃO. AF_06/2014</v>
      </c>
      <c r="C126" s="27" t="s">
        <v>15</v>
      </c>
      <c r="D126" s="27" t="s">
        <v>16</v>
      </c>
      <c r="E126" s="69">
        <f>23.09+1</f>
        <v>24.09</v>
      </c>
      <c r="F126" s="18">
        <v>0</v>
      </c>
      <c r="G126" s="18">
        <f t="shared" si="40"/>
        <v>0</v>
      </c>
      <c r="H126" s="18">
        <v>0</v>
      </c>
      <c r="I126" s="18">
        <f t="shared" si="41"/>
        <v>0</v>
      </c>
      <c r="J126" s="18">
        <v>0</v>
      </c>
      <c r="K126" s="18">
        <f t="shared" si="42"/>
        <v>0</v>
      </c>
      <c r="L126" s="18">
        <f t="shared" si="43"/>
        <v>0</v>
      </c>
      <c r="M126" s="58">
        <f t="shared" si="44"/>
        <v>0</v>
      </c>
    </row>
    <row r="127" spans="1:13" s="32" customFormat="1" x14ac:dyDescent="0.2">
      <c r="A127" s="65" t="s">
        <v>569</v>
      </c>
      <c r="B127" s="118" t="str">
        <f>'COMPOSIÇÕES REFERENCIAIS'!C1012</f>
        <v>APLICAÇÃO MANUAL DE PINTURA COM TINTA LÁTEX ACRÍLICA EM PAREDES, DUAS DEMÃOS. AF_06/2014</v>
      </c>
      <c r="C127" s="27" t="s">
        <v>15</v>
      </c>
      <c r="D127" s="27" t="s">
        <v>350</v>
      </c>
      <c r="E127" s="69">
        <v>12.74</v>
      </c>
      <c r="F127" s="18">
        <v>0</v>
      </c>
      <c r="G127" s="18">
        <f t="shared" si="40"/>
        <v>0</v>
      </c>
      <c r="H127" s="18">
        <v>0</v>
      </c>
      <c r="I127" s="18">
        <f t="shared" si="41"/>
        <v>0</v>
      </c>
      <c r="J127" s="18">
        <v>0</v>
      </c>
      <c r="K127" s="18">
        <f t="shared" si="42"/>
        <v>0</v>
      </c>
      <c r="L127" s="18">
        <f t="shared" si="43"/>
        <v>0</v>
      </c>
      <c r="M127" s="58">
        <f t="shared" si="44"/>
        <v>0</v>
      </c>
    </row>
    <row r="128" spans="1:13" s="32" customFormat="1" x14ac:dyDescent="0.2">
      <c r="A128" s="65" t="s">
        <v>570</v>
      </c>
      <c r="B128" s="118" t="str">
        <f>'COMPOSIÇÕES REFERENCIAIS'!C1020</f>
        <v>APLICAÇÃO MANUAL DE PINTURA COM TINTA LÁTEX ACRÍLICA EM TETO, DUAS DEMÃOS. AF_06/2014</v>
      </c>
      <c r="C128" s="27" t="s">
        <v>15</v>
      </c>
      <c r="D128" s="27" t="s">
        <v>350</v>
      </c>
      <c r="E128" s="69">
        <v>24.09</v>
      </c>
      <c r="F128" s="18">
        <v>0</v>
      </c>
      <c r="G128" s="18">
        <f t="shared" si="40"/>
        <v>0</v>
      </c>
      <c r="H128" s="18">
        <v>0</v>
      </c>
      <c r="I128" s="18">
        <f t="shared" si="41"/>
        <v>0</v>
      </c>
      <c r="J128" s="18">
        <v>0</v>
      </c>
      <c r="K128" s="18">
        <f t="shared" si="42"/>
        <v>0</v>
      </c>
      <c r="L128" s="18">
        <f t="shared" si="43"/>
        <v>0</v>
      </c>
      <c r="M128" s="58">
        <f t="shared" si="44"/>
        <v>0</v>
      </c>
    </row>
    <row r="129" spans="1:13" s="32" customFormat="1" x14ac:dyDescent="0.2">
      <c r="A129" s="65"/>
      <c r="B129" s="23"/>
      <c r="C129" s="27"/>
      <c r="D129" s="27"/>
      <c r="E129" s="69"/>
      <c r="F129" s="29"/>
      <c r="G129" s="29"/>
      <c r="H129" s="29"/>
      <c r="I129" s="29"/>
      <c r="J129" s="29"/>
      <c r="K129" s="29"/>
      <c r="L129" s="29"/>
      <c r="M129" s="44"/>
    </row>
    <row r="130" spans="1:13" x14ac:dyDescent="0.2">
      <c r="A130" s="31" t="s">
        <v>361</v>
      </c>
      <c r="B130" s="149" t="s">
        <v>330</v>
      </c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34">
        <f>M131</f>
        <v>0</v>
      </c>
    </row>
    <row r="131" spans="1:13" x14ac:dyDescent="0.2">
      <c r="A131" s="30" t="s">
        <v>362</v>
      </c>
      <c r="B131" s="148" t="s">
        <v>331</v>
      </c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35">
        <f>ROUND(SUM(M132:M133),2)</f>
        <v>0</v>
      </c>
    </row>
    <row r="132" spans="1:13" x14ac:dyDescent="0.2">
      <c r="A132" s="61" t="s">
        <v>363</v>
      </c>
      <c r="B132" s="60" t="str">
        <f>'COMPOSIÇÕES REFERENCIAIS'!C1037</f>
        <v>ENGENHEIRO ELETRICISTA COM ENCARGOS COMPLEMENTARES</v>
      </c>
      <c r="C132" s="16" t="s">
        <v>27</v>
      </c>
      <c r="D132" s="16" t="s">
        <v>0</v>
      </c>
      <c r="E132" s="120">
        <v>35</v>
      </c>
      <c r="F132" s="18">
        <v>0</v>
      </c>
      <c r="G132" s="18">
        <f>ROUND(E132*F132,2)</f>
        <v>0</v>
      </c>
      <c r="H132" s="18">
        <v>0</v>
      </c>
      <c r="I132" s="18">
        <f>ROUND(H132*E132,2)</f>
        <v>0</v>
      </c>
      <c r="J132" s="18">
        <v>0</v>
      </c>
      <c r="K132" s="18">
        <f>ROUND(J132*E132,2)</f>
        <v>0</v>
      </c>
      <c r="L132" s="18">
        <f>ROUND(F132+H132+J132,2)</f>
        <v>0</v>
      </c>
      <c r="M132" s="58">
        <f>ROUND(L132*E132,2)</f>
        <v>0</v>
      </c>
    </row>
    <row r="133" spans="1:13" x14ac:dyDescent="0.2">
      <c r="A133" s="61" t="s">
        <v>571</v>
      </c>
      <c r="B133" s="60" t="s">
        <v>351</v>
      </c>
      <c r="C133" s="113" t="s">
        <v>27</v>
      </c>
      <c r="D133" s="115" t="s">
        <v>350</v>
      </c>
      <c r="E133" s="57">
        <v>335</v>
      </c>
      <c r="F133" s="18">
        <v>0</v>
      </c>
      <c r="G133" s="18">
        <f>ROUND(E133*F133,2)</f>
        <v>0</v>
      </c>
      <c r="H133" s="18">
        <v>0</v>
      </c>
      <c r="I133" s="18">
        <f>ROUND(H133*E133,2)</f>
        <v>0</v>
      </c>
      <c r="J133" s="18">
        <v>0</v>
      </c>
      <c r="K133" s="18">
        <f>ROUND(J133*E133,2)</f>
        <v>0</v>
      </c>
      <c r="L133" s="18">
        <f>ROUND(F133+H133+J133,2)</f>
        <v>0</v>
      </c>
      <c r="M133" s="58">
        <f>ROUND(L133*E133,2)</f>
        <v>0</v>
      </c>
    </row>
    <row r="134" spans="1:13" x14ac:dyDescent="0.2">
      <c r="A134" s="61"/>
      <c r="B134" s="60"/>
      <c r="C134" s="113"/>
      <c r="D134" s="115"/>
      <c r="E134" s="57"/>
      <c r="F134" s="18"/>
      <c r="G134" s="18"/>
      <c r="H134" s="18"/>
      <c r="I134" s="18"/>
      <c r="J134" s="18"/>
      <c r="K134" s="18"/>
      <c r="L134" s="18"/>
      <c r="M134" s="58"/>
    </row>
    <row r="135" spans="1:13" x14ac:dyDescent="0.2">
      <c r="A135" s="31" t="s">
        <v>572</v>
      </c>
      <c r="B135" s="149" t="s">
        <v>46</v>
      </c>
      <c r="C135" s="149"/>
      <c r="D135" s="149"/>
      <c r="E135" s="149"/>
      <c r="F135" s="149"/>
      <c r="G135" s="149"/>
      <c r="H135" s="149"/>
      <c r="I135" s="149"/>
      <c r="J135" s="149"/>
      <c r="K135" s="149"/>
      <c r="L135" s="149"/>
      <c r="M135" s="34">
        <f>M136</f>
        <v>0</v>
      </c>
    </row>
    <row r="136" spans="1:13" x14ac:dyDescent="0.2">
      <c r="A136" s="30" t="s">
        <v>573</v>
      </c>
      <c r="B136" s="148" t="s">
        <v>364</v>
      </c>
      <c r="C136" s="148"/>
      <c r="D136" s="148"/>
      <c r="E136" s="148"/>
      <c r="F136" s="148"/>
      <c r="G136" s="148"/>
      <c r="H136" s="148"/>
      <c r="I136" s="148"/>
      <c r="J136" s="148"/>
      <c r="K136" s="148"/>
      <c r="L136" s="148"/>
      <c r="M136" s="35">
        <f>ROUND(SUM(M137:M138),2)</f>
        <v>0</v>
      </c>
    </row>
    <row r="137" spans="1:13" x14ac:dyDescent="0.2">
      <c r="A137" s="61" t="s">
        <v>574</v>
      </c>
      <c r="B137" s="60" t="str">
        <f>'COMPOSIÇÕES REFERENCIAIS'!C1056</f>
        <v>ENGENHEIRO CIVIL PLENO COM ENCARGOS COMPLEMENTARES</v>
      </c>
      <c r="C137" s="16" t="s">
        <v>27</v>
      </c>
      <c r="D137" s="16" t="s">
        <v>0</v>
      </c>
      <c r="E137" s="120">
        <f>5*8</f>
        <v>40</v>
      </c>
      <c r="F137" s="18">
        <v>0</v>
      </c>
      <c r="G137" s="18">
        <f>ROUND(F137*E137,2)</f>
        <v>0</v>
      </c>
      <c r="H137" s="18">
        <v>0</v>
      </c>
      <c r="I137" s="18">
        <f>ROUND(H137*E137,2)</f>
        <v>0</v>
      </c>
      <c r="J137" s="18">
        <v>0</v>
      </c>
      <c r="K137" s="18">
        <f>ROUND(J137*E137,2)</f>
        <v>0</v>
      </c>
      <c r="L137" s="18">
        <f>ROUND(F137+H137+J137,2)</f>
        <v>0</v>
      </c>
      <c r="M137" s="58">
        <f>ROUND(L137*E137,2)</f>
        <v>0</v>
      </c>
    </row>
    <row r="138" spans="1:13" x14ac:dyDescent="0.2">
      <c r="A138" s="61"/>
      <c r="B138" s="60"/>
      <c r="C138" s="16"/>
      <c r="D138" s="16"/>
      <c r="E138" s="57"/>
      <c r="F138" s="18"/>
      <c r="G138" s="18"/>
      <c r="H138" s="18"/>
      <c r="I138" s="18"/>
      <c r="J138" s="18"/>
      <c r="K138" s="18"/>
      <c r="L138" s="18"/>
      <c r="M138" s="44"/>
    </row>
    <row r="139" spans="1:13" x14ac:dyDescent="0.2">
      <c r="A139" s="31" t="s">
        <v>575</v>
      </c>
      <c r="B139" s="149" t="s">
        <v>41</v>
      </c>
      <c r="C139" s="149"/>
      <c r="D139" s="149"/>
      <c r="E139" s="149"/>
      <c r="F139" s="149"/>
      <c r="G139" s="149"/>
      <c r="H139" s="149"/>
      <c r="I139" s="149"/>
      <c r="J139" s="149"/>
      <c r="K139" s="149"/>
      <c r="L139" s="149"/>
      <c r="M139" s="34">
        <f>M140</f>
        <v>0</v>
      </c>
    </row>
    <row r="140" spans="1:13" x14ac:dyDescent="0.2">
      <c r="A140" s="30" t="s">
        <v>576</v>
      </c>
      <c r="B140" s="148" t="s">
        <v>36</v>
      </c>
      <c r="C140" s="148"/>
      <c r="D140" s="148"/>
      <c r="E140" s="148"/>
      <c r="F140" s="148"/>
      <c r="G140" s="148"/>
      <c r="H140" s="148"/>
      <c r="I140" s="148"/>
      <c r="J140" s="148"/>
      <c r="K140" s="148"/>
      <c r="L140" s="148"/>
      <c r="M140" s="35">
        <f>ROUND(M141,2)</f>
        <v>0</v>
      </c>
    </row>
    <row r="141" spans="1:13" x14ac:dyDescent="0.2">
      <c r="A141" s="61" t="s">
        <v>577</v>
      </c>
      <c r="B141" s="60" t="str">
        <f>'COMPOSIÇÕES REFERENCIAIS'!C1069</f>
        <v>LIMPEZA DE PISO VINÍLICO COM PANO ÚMIDO</v>
      </c>
      <c r="C141" s="50" t="s">
        <v>15</v>
      </c>
      <c r="D141" s="16" t="s">
        <v>42</v>
      </c>
      <c r="E141" s="28">
        <v>335</v>
      </c>
      <c r="F141" s="18">
        <v>0</v>
      </c>
      <c r="G141" s="18">
        <f>ROUND(F141*E141,2)</f>
        <v>0</v>
      </c>
      <c r="H141" s="18">
        <v>0</v>
      </c>
      <c r="I141" s="18">
        <f>ROUND(H141*E141,2)</f>
        <v>0</v>
      </c>
      <c r="J141" s="18">
        <v>0</v>
      </c>
      <c r="K141" s="18">
        <f>ROUND(J141*E141,2)</f>
        <v>0</v>
      </c>
      <c r="L141" s="18">
        <f>ROUND(F141+H141+J141,2)</f>
        <v>0</v>
      </c>
      <c r="M141" s="58">
        <f>ROUND(L141*E141,2)</f>
        <v>0</v>
      </c>
    </row>
    <row r="142" spans="1:13" ht="13.5" thickBot="1" x14ac:dyDescent="0.25">
      <c r="A142" s="86"/>
      <c r="B142" s="87"/>
      <c r="C142" s="88"/>
      <c r="D142" s="89"/>
      <c r="E142" s="90"/>
      <c r="F142" s="91"/>
      <c r="G142" s="91"/>
      <c r="H142" s="91"/>
      <c r="I142" s="91"/>
      <c r="J142" s="92"/>
      <c r="K142" s="91"/>
      <c r="L142" s="91"/>
      <c r="M142" s="93"/>
    </row>
    <row r="143" spans="1:13" x14ac:dyDescent="0.2">
      <c r="B143" s="22"/>
      <c r="C143" s="19"/>
      <c r="D143" s="19"/>
      <c r="E143" s="20"/>
      <c r="G143" s="8"/>
      <c r="H143" s="4"/>
      <c r="I143" s="4"/>
      <c r="J143" s="4"/>
      <c r="K143" s="4"/>
      <c r="L143" s="4"/>
      <c r="M143" s="24"/>
    </row>
    <row r="144" spans="1:13" ht="24" x14ac:dyDescent="0.2">
      <c r="B144" s="22"/>
      <c r="C144" s="19"/>
      <c r="D144" s="19"/>
      <c r="E144" s="20"/>
      <c r="F144" s="62" t="s">
        <v>38</v>
      </c>
      <c r="G144" s="36">
        <f>TRUNC(SUM(G6:G142),2)</f>
        <v>0</v>
      </c>
      <c r="H144" s="62" t="s">
        <v>39</v>
      </c>
      <c r="I144" s="37">
        <f>TRUNC(SUM(I6:I142),2)</f>
        <v>0</v>
      </c>
      <c r="J144" s="62" t="s">
        <v>40</v>
      </c>
      <c r="K144" s="36">
        <f>TRUNC(SUM(K6:K142),2)</f>
        <v>0</v>
      </c>
      <c r="L144" s="4"/>
      <c r="M144" s="36">
        <f>M4+M8+M22+M105+M130+M139+M113+M135</f>
        <v>0</v>
      </c>
    </row>
    <row r="145" spans="1:13" x14ac:dyDescent="0.2">
      <c r="B145" s="25"/>
      <c r="C145" s="5"/>
      <c r="D145" s="4"/>
      <c r="E145" s="81"/>
      <c r="F145" s="7"/>
      <c r="G145" s="39"/>
      <c r="H145" s="4"/>
      <c r="I145" s="12"/>
      <c r="J145" s="4"/>
      <c r="K145" s="15"/>
      <c r="L145"/>
      <c r="M145" s="40"/>
    </row>
    <row r="146" spans="1:13" x14ac:dyDescent="0.2">
      <c r="C146" s="5"/>
      <c r="D146" s="4"/>
      <c r="E146" s="81"/>
      <c r="G146" s="14"/>
      <c r="H146" s="4"/>
      <c r="I146" s="4"/>
      <c r="J146" s="4"/>
      <c r="K146" s="15"/>
      <c r="L146"/>
      <c r="M146"/>
    </row>
    <row r="147" spans="1:13" x14ac:dyDescent="0.2">
      <c r="C147" s="5"/>
      <c r="D147" s="4"/>
      <c r="E147" s="82"/>
      <c r="F147" s="4"/>
      <c r="G147" s="14"/>
      <c r="H147" s="4"/>
      <c r="I147" s="4"/>
      <c r="J147"/>
      <c r="K147" s="150" t="s">
        <v>609</v>
      </c>
      <c r="L147" s="150"/>
      <c r="M147" s="150"/>
    </row>
    <row r="148" spans="1:13" x14ac:dyDescent="0.2">
      <c r="C148" s="5"/>
      <c r="D148" s="4"/>
      <c r="E148" s="82"/>
      <c r="F148" s="4"/>
      <c r="G148" s="14"/>
      <c r="H148" s="4"/>
      <c r="I148" s="4"/>
      <c r="J148"/>
      <c r="K148" s="152" t="s">
        <v>397</v>
      </c>
      <c r="L148" s="152"/>
      <c r="M148" s="129" t="s">
        <v>610</v>
      </c>
    </row>
    <row r="149" spans="1:13" x14ac:dyDescent="0.2">
      <c r="B149" s="25"/>
      <c r="C149" s="45"/>
      <c r="D149" s="7"/>
      <c r="E149" s="83"/>
      <c r="F149" s="7"/>
      <c r="G149" s="14"/>
      <c r="H149" s="4"/>
      <c r="I149" s="4"/>
      <c r="J149"/>
      <c r="K149" s="130" t="s">
        <v>20</v>
      </c>
      <c r="L149" s="131"/>
      <c r="M149" s="132">
        <v>0</v>
      </c>
    </row>
    <row r="150" spans="1:13" x14ac:dyDescent="0.2">
      <c r="C150" s="45"/>
      <c r="D150" s="7"/>
      <c r="E150" s="83"/>
      <c r="F150" s="7"/>
      <c r="G150" s="14"/>
      <c r="H150" s="4"/>
      <c r="I150" s="4"/>
      <c r="J150"/>
      <c r="K150" s="130" t="s">
        <v>21</v>
      </c>
      <c r="L150" s="131"/>
      <c r="M150" s="132">
        <v>0</v>
      </c>
    </row>
    <row r="151" spans="1:13" x14ac:dyDescent="0.2">
      <c r="A151" s="38"/>
      <c r="B151" s="119"/>
      <c r="C151" s="45"/>
      <c r="D151" s="7"/>
      <c r="E151" s="83"/>
      <c r="F151" s="7"/>
      <c r="G151" s="14"/>
      <c r="H151" s="4"/>
      <c r="I151" s="4"/>
      <c r="J151"/>
      <c r="K151" s="130" t="s">
        <v>44</v>
      </c>
      <c r="L151" s="131"/>
      <c r="M151" s="132">
        <v>0</v>
      </c>
    </row>
    <row r="152" spans="1:13" x14ac:dyDescent="0.2">
      <c r="A152" s="38"/>
      <c r="C152" s="45"/>
      <c r="D152" s="7"/>
      <c r="E152" s="83"/>
      <c r="F152" s="7"/>
      <c r="G152" s="14"/>
      <c r="H152" s="4"/>
      <c r="I152" s="4"/>
      <c r="J152"/>
      <c r="K152" s="131" t="s">
        <v>22</v>
      </c>
      <c r="L152" s="131"/>
      <c r="M152" s="132">
        <v>0</v>
      </c>
    </row>
    <row r="153" spans="1:13" x14ac:dyDescent="0.2">
      <c r="A153" s="38"/>
      <c r="C153" s="45"/>
      <c r="D153" s="7"/>
      <c r="E153" s="83"/>
      <c r="F153" s="7"/>
      <c r="G153" s="14"/>
      <c r="H153" s="4"/>
      <c r="I153" s="4"/>
      <c r="J153"/>
      <c r="K153" s="151" t="s">
        <v>23</v>
      </c>
      <c r="L153" s="151"/>
      <c r="M153" s="132">
        <v>0</v>
      </c>
    </row>
    <row r="154" spans="1:13" x14ac:dyDescent="0.2">
      <c r="A154" s="38"/>
      <c r="C154" s="45"/>
      <c r="D154" s="7"/>
      <c r="E154" s="83"/>
      <c r="F154" s="7"/>
      <c r="G154" s="14"/>
      <c r="H154" s="4"/>
      <c r="I154" s="4"/>
      <c r="J154"/>
      <c r="K154" s="153" t="s">
        <v>611</v>
      </c>
      <c r="L154" s="154"/>
      <c r="M154" s="135">
        <f>SUM(L155:L157)</f>
        <v>0</v>
      </c>
    </row>
    <row r="155" spans="1:13" x14ac:dyDescent="0.2">
      <c r="C155" s="5"/>
      <c r="D155" s="5"/>
      <c r="E155" s="84"/>
      <c r="F155" s="11"/>
      <c r="G155" s="14"/>
      <c r="H155" s="4"/>
      <c r="I155" s="4"/>
      <c r="J155"/>
      <c r="K155" s="131" t="s">
        <v>612</v>
      </c>
      <c r="L155" s="137">
        <v>0</v>
      </c>
      <c r="M155" s="133"/>
    </row>
    <row r="156" spans="1:13" x14ac:dyDescent="0.2">
      <c r="A156" s="38"/>
      <c r="B156" s="26"/>
      <c r="C156" s="9"/>
      <c r="D156" s="9"/>
      <c r="E156" s="6"/>
      <c r="F156" s="10"/>
      <c r="G156" s="14"/>
      <c r="H156" s="4"/>
      <c r="I156" s="4"/>
      <c r="J156"/>
      <c r="K156" s="136" t="s">
        <v>24</v>
      </c>
      <c r="L156" s="137">
        <v>0</v>
      </c>
      <c r="M156" s="132"/>
    </row>
    <row r="157" spans="1:13" x14ac:dyDescent="0.2">
      <c r="A157" s="38"/>
      <c r="B157" s="32"/>
      <c r="C157" s="43"/>
      <c r="D157" s="43"/>
      <c r="E157" s="6"/>
      <c r="F157" s="10"/>
      <c r="G157" s="14"/>
      <c r="H157" s="4"/>
      <c r="I157" s="4"/>
      <c r="J157"/>
      <c r="K157" s="136" t="s">
        <v>25</v>
      </c>
      <c r="L157" s="137">
        <v>0</v>
      </c>
      <c r="M157" s="132"/>
    </row>
    <row r="158" spans="1:13" x14ac:dyDescent="0.2">
      <c r="A158" s="38"/>
      <c r="G158" s="14"/>
      <c r="H158" s="4"/>
      <c r="I158" s="112" t="s">
        <v>72</v>
      </c>
      <c r="J158" s="7"/>
      <c r="K158" s="150" t="s">
        <v>26</v>
      </c>
      <c r="L158" s="150"/>
      <c r="M158" s="134">
        <f>(((1+M149+M152+M151)*(1+M150)*(1+M153))/(1-(M154)))-1</f>
        <v>0</v>
      </c>
    </row>
    <row r="159" spans="1:13" x14ac:dyDescent="0.2">
      <c r="A159" s="38"/>
      <c r="G159" s="4"/>
      <c r="H159" s="7"/>
      <c r="I159" s="7"/>
      <c r="J159" s="7"/>
      <c r="K159" s="7"/>
      <c r="L159" s="70"/>
      <c r="M159" s="70"/>
    </row>
    <row r="160" spans="1:13" ht="15.75" x14ac:dyDescent="0.2">
      <c r="B160" s="42"/>
      <c r="I160" s="176" t="s">
        <v>613</v>
      </c>
      <c r="J160" s="176"/>
      <c r="K160" s="177">
        <f>ROUND(M158,4)</f>
        <v>0</v>
      </c>
    </row>
    <row r="161" spans="9:13" x14ac:dyDescent="0.2">
      <c r="I161" s="178" t="s">
        <v>37</v>
      </c>
      <c r="J161" s="178"/>
      <c r="K161" s="178"/>
      <c r="M161" s="36">
        <f>ROUND(M144,2)</f>
        <v>0</v>
      </c>
    </row>
    <row r="162" spans="9:13" x14ac:dyDescent="0.2">
      <c r="I162" s="178" t="s">
        <v>614</v>
      </c>
      <c r="J162" s="178"/>
      <c r="K162" s="178"/>
      <c r="M162" s="36">
        <f>ROUND(M161*K160,2)</f>
        <v>0</v>
      </c>
    </row>
    <row r="163" spans="9:13" x14ac:dyDescent="0.2">
      <c r="I163" s="179" t="s">
        <v>615</v>
      </c>
      <c r="J163" s="179"/>
      <c r="K163" s="179"/>
      <c r="M163" s="36">
        <f>ROUND(SUM(M161+M162),2)</f>
        <v>0</v>
      </c>
    </row>
  </sheetData>
  <sheetProtection selectLockedCells="1" selectUnlockedCells="1"/>
  <mergeCells count="40">
    <mergeCell ref="I160:J160"/>
    <mergeCell ref="I161:K161"/>
    <mergeCell ref="I162:K162"/>
    <mergeCell ref="I163:K163"/>
    <mergeCell ref="K147:M147"/>
    <mergeCell ref="K153:L153"/>
    <mergeCell ref="K158:L158"/>
    <mergeCell ref="K148:L148"/>
    <mergeCell ref="K154:L154"/>
    <mergeCell ref="B5:L5"/>
    <mergeCell ref="B4:L4"/>
    <mergeCell ref="B58:L58"/>
    <mergeCell ref="B48:L48"/>
    <mergeCell ref="B140:L140"/>
    <mergeCell ref="B139:L139"/>
    <mergeCell ref="B131:L131"/>
    <mergeCell ref="B135:L135"/>
    <mergeCell ref="B136:L136"/>
    <mergeCell ref="B8:L8"/>
    <mergeCell ref="B9:L9"/>
    <mergeCell ref="B130:L130"/>
    <mergeCell ref="B22:L22"/>
    <mergeCell ref="B23:L23"/>
    <mergeCell ref="B79:L79"/>
    <mergeCell ref="B91:L91"/>
    <mergeCell ref="A1:M1"/>
    <mergeCell ref="L2:M2"/>
    <mergeCell ref="E2:E3"/>
    <mergeCell ref="A2:A3"/>
    <mergeCell ref="H2:I2"/>
    <mergeCell ref="J2:K2"/>
    <mergeCell ref="D2:D3"/>
    <mergeCell ref="C2:C3"/>
    <mergeCell ref="B2:B3"/>
    <mergeCell ref="F2:G2"/>
    <mergeCell ref="B105:L105"/>
    <mergeCell ref="B106:L106"/>
    <mergeCell ref="B113:L113"/>
    <mergeCell ref="B114:L114"/>
    <mergeCell ref="B122:L122"/>
  </mergeCells>
  <phoneticPr fontId="20" type="noConversion"/>
  <printOptions horizontalCentered="1"/>
  <pageMargins left="0.39370078740157483" right="0.39370078740157483" top="0.39370078740157483" bottom="0.39370078740157483" header="0" footer="0"/>
  <pageSetup paperSize="8" scale="59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73"/>
  <sheetViews>
    <sheetView zoomScale="115" zoomScaleNormal="115" zoomScaleSheetLayoutView="100" workbookViewId="0">
      <selection activeCell="E1" sqref="E1"/>
    </sheetView>
  </sheetViews>
  <sheetFormatPr defaultRowHeight="12.75" x14ac:dyDescent="0.2"/>
  <cols>
    <col min="1" max="1" width="14.7109375" customWidth="1"/>
    <col min="2" max="2" width="16.7109375" customWidth="1"/>
    <col min="3" max="3" width="68" customWidth="1"/>
  </cols>
  <sheetData>
    <row r="1" spans="1:4" x14ac:dyDescent="0.2">
      <c r="A1" s="67"/>
      <c r="B1" s="63"/>
      <c r="C1" s="63"/>
      <c r="D1" s="63"/>
    </row>
    <row r="2" spans="1:4" x14ac:dyDescent="0.2">
      <c r="A2" s="166" t="s">
        <v>71</v>
      </c>
      <c r="B2" s="167"/>
      <c r="C2" s="167"/>
      <c r="D2" s="167"/>
    </row>
    <row r="3" spans="1:4" x14ac:dyDescent="0.2">
      <c r="A3" s="168"/>
      <c r="B3" s="169"/>
      <c r="C3" s="169"/>
      <c r="D3" s="169"/>
    </row>
    <row r="4" spans="1:4" x14ac:dyDescent="0.2">
      <c r="A4" s="128"/>
      <c r="B4" s="68"/>
      <c r="C4" s="68"/>
      <c r="D4" s="68"/>
    </row>
    <row r="5" spans="1:4" ht="18.75" customHeight="1" x14ac:dyDescent="0.2">
      <c r="A5" s="172" t="s">
        <v>151</v>
      </c>
      <c r="B5" s="173"/>
      <c r="C5" s="173"/>
      <c r="D5" s="173"/>
    </row>
    <row r="6" spans="1:4" x14ac:dyDescent="0.2">
      <c r="A6" s="174"/>
      <c r="B6" s="174"/>
      <c r="C6" s="174"/>
      <c r="D6" s="174"/>
    </row>
    <row r="7" spans="1:4" ht="27.75" customHeight="1" x14ac:dyDescent="0.2">
      <c r="A7" s="170" t="s">
        <v>100</v>
      </c>
      <c r="B7" s="171"/>
      <c r="C7" s="126" t="s">
        <v>31</v>
      </c>
      <c r="D7" s="127" t="s">
        <v>16</v>
      </c>
    </row>
    <row r="8" spans="1:4" x14ac:dyDescent="0.2">
      <c r="A8" s="55" t="s">
        <v>43</v>
      </c>
      <c r="B8" s="73">
        <v>88316</v>
      </c>
      <c r="C8" s="74" t="s">
        <v>33</v>
      </c>
      <c r="D8" s="74" t="s">
        <v>32</v>
      </c>
    </row>
    <row r="9" spans="1:4" ht="22.5" x14ac:dyDescent="0.2">
      <c r="A9" s="66" t="s">
        <v>1</v>
      </c>
      <c r="B9" s="75">
        <v>4813</v>
      </c>
      <c r="C9" s="76" t="s">
        <v>139</v>
      </c>
      <c r="D9" s="77" t="s">
        <v>35</v>
      </c>
    </row>
    <row r="10" spans="1:4" ht="22.5" x14ac:dyDescent="0.2">
      <c r="A10" s="121" t="s">
        <v>1</v>
      </c>
      <c r="B10" s="75">
        <v>43130</v>
      </c>
      <c r="C10" s="76" t="s">
        <v>63</v>
      </c>
      <c r="D10" s="77" t="s">
        <v>34</v>
      </c>
    </row>
    <row r="11" spans="1:4" x14ac:dyDescent="0.2">
      <c r="A11" s="124"/>
      <c r="B11" s="10"/>
      <c r="C11" s="13" t="s">
        <v>130</v>
      </c>
      <c r="D11" s="4"/>
    </row>
    <row r="12" spans="1:4" x14ac:dyDescent="0.2">
      <c r="A12" s="122"/>
      <c r="B12" s="10"/>
      <c r="C12" s="13"/>
      <c r="D12" s="4"/>
    </row>
    <row r="13" spans="1:4" x14ac:dyDescent="0.2">
      <c r="A13" s="123"/>
      <c r="B13" s="4"/>
      <c r="C13" s="4"/>
      <c r="D13" s="4"/>
    </row>
    <row r="14" spans="1:4" x14ac:dyDescent="0.2">
      <c r="A14" s="125"/>
      <c r="B14" s="4"/>
      <c r="C14" s="4"/>
      <c r="D14" s="4"/>
    </row>
    <row r="15" spans="1:4" ht="18.75" customHeight="1" x14ac:dyDescent="0.2">
      <c r="A15" s="165" t="s">
        <v>133</v>
      </c>
      <c r="B15" s="159"/>
      <c r="C15" s="159"/>
      <c r="D15" s="159"/>
    </row>
    <row r="16" spans="1:4" x14ac:dyDescent="0.2">
      <c r="A16" s="4"/>
      <c r="B16" s="4"/>
      <c r="C16" s="4"/>
      <c r="D16" s="4"/>
    </row>
    <row r="17" spans="1:4" ht="26.25" customHeight="1" x14ac:dyDescent="0.2">
      <c r="A17" s="157" t="s">
        <v>140</v>
      </c>
      <c r="B17" s="158"/>
      <c r="C17" s="78" t="s">
        <v>142</v>
      </c>
      <c r="D17" s="52" t="s">
        <v>62</v>
      </c>
    </row>
    <row r="18" spans="1:4" x14ac:dyDescent="0.2">
      <c r="A18" s="100" t="s">
        <v>64</v>
      </c>
      <c r="B18" s="73">
        <v>88247</v>
      </c>
      <c r="C18" s="74" t="s">
        <v>141</v>
      </c>
      <c r="D18" s="74" t="s">
        <v>32</v>
      </c>
    </row>
    <row r="19" spans="1:4" x14ac:dyDescent="0.2">
      <c r="A19" s="100" t="s">
        <v>64</v>
      </c>
      <c r="B19" s="73">
        <v>88264</v>
      </c>
      <c r="C19" s="74" t="s">
        <v>60</v>
      </c>
      <c r="D19" s="74" t="s">
        <v>32</v>
      </c>
    </row>
    <row r="20" spans="1:4" x14ac:dyDescent="0.2">
      <c r="A20" s="5"/>
      <c r="B20" s="10"/>
      <c r="C20" s="13"/>
      <c r="D20" s="4"/>
    </row>
    <row r="21" spans="1:4" x14ac:dyDescent="0.2">
      <c r="A21" s="5"/>
      <c r="B21" s="10"/>
      <c r="C21" s="13"/>
      <c r="D21" s="4"/>
    </row>
    <row r="22" spans="1:4" x14ac:dyDescent="0.2">
      <c r="A22" s="4"/>
      <c r="B22" s="4"/>
      <c r="C22" s="4"/>
      <c r="D22" s="4"/>
    </row>
    <row r="23" spans="1:4" x14ac:dyDescent="0.2">
      <c r="A23" s="4"/>
      <c r="B23" s="4"/>
      <c r="C23" s="4"/>
      <c r="D23" s="4"/>
    </row>
    <row r="24" spans="1:4" ht="12.75" customHeight="1" x14ac:dyDescent="0.2">
      <c r="A24" s="157" t="s">
        <v>143</v>
      </c>
      <c r="B24" s="158"/>
      <c r="C24" s="78" t="s">
        <v>134</v>
      </c>
      <c r="D24" s="52" t="s">
        <v>62</v>
      </c>
    </row>
    <row r="25" spans="1:4" x14ac:dyDescent="0.2">
      <c r="A25" s="100" t="s">
        <v>64</v>
      </c>
      <c r="B25" s="73">
        <v>88247</v>
      </c>
      <c r="C25" s="74" t="s">
        <v>141</v>
      </c>
      <c r="D25" s="74" t="s">
        <v>32</v>
      </c>
    </row>
    <row r="26" spans="1:4" x14ac:dyDescent="0.2">
      <c r="A26" s="100" t="s">
        <v>64</v>
      </c>
      <c r="B26" s="73">
        <v>88264</v>
      </c>
      <c r="C26" s="74" t="s">
        <v>60</v>
      </c>
      <c r="D26" s="74" t="s">
        <v>32</v>
      </c>
    </row>
    <row r="27" spans="1:4" x14ac:dyDescent="0.2">
      <c r="A27" s="5"/>
      <c r="B27" s="10"/>
      <c r="C27" s="13"/>
      <c r="D27" s="4"/>
    </row>
    <row r="28" spans="1:4" x14ac:dyDescent="0.2">
      <c r="A28" s="5"/>
      <c r="B28" s="10"/>
      <c r="C28" s="13"/>
      <c r="D28" s="4"/>
    </row>
    <row r="29" spans="1:4" x14ac:dyDescent="0.2">
      <c r="A29" s="4"/>
      <c r="B29" s="4"/>
      <c r="C29" s="4"/>
      <c r="D29" s="4"/>
    </row>
    <row r="30" spans="1:4" x14ac:dyDescent="0.2">
      <c r="A30" s="4"/>
      <c r="B30" s="4"/>
      <c r="C30" s="4"/>
      <c r="D30" s="4"/>
    </row>
    <row r="31" spans="1:4" ht="12.75" customHeight="1" x14ac:dyDescent="0.2">
      <c r="A31" s="157" t="s">
        <v>144</v>
      </c>
      <c r="B31" s="158"/>
      <c r="C31" s="78" t="s">
        <v>135</v>
      </c>
      <c r="D31" s="52" t="s">
        <v>62</v>
      </c>
    </row>
    <row r="32" spans="1:4" x14ac:dyDescent="0.2">
      <c r="A32" s="100" t="s">
        <v>64</v>
      </c>
      <c r="B32" s="73">
        <v>88247</v>
      </c>
      <c r="C32" s="74" t="s">
        <v>141</v>
      </c>
      <c r="D32" s="74" t="s">
        <v>32</v>
      </c>
    </row>
    <row r="33" spans="1:4" x14ac:dyDescent="0.2">
      <c r="A33" s="100" t="s">
        <v>64</v>
      </c>
      <c r="B33" s="73">
        <v>88264</v>
      </c>
      <c r="C33" s="74" t="s">
        <v>60</v>
      </c>
      <c r="D33" s="74" t="s">
        <v>32</v>
      </c>
    </row>
    <row r="34" spans="1:4" x14ac:dyDescent="0.2">
      <c r="A34" s="5"/>
      <c r="B34" s="10"/>
      <c r="C34" s="13"/>
      <c r="D34" s="4"/>
    </row>
    <row r="35" spans="1:4" x14ac:dyDescent="0.2">
      <c r="A35" s="5"/>
      <c r="B35" s="10"/>
      <c r="C35" s="13"/>
      <c r="D35" s="4"/>
    </row>
    <row r="36" spans="1:4" x14ac:dyDescent="0.2">
      <c r="A36" s="4"/>
      <c r="B36" s="4"/>
      <c r="C36" s="4"/>
      <c r="D36" s="4"/>
    </row>
    <row r="37" spans="1:4" x14ac:dyDescent="0.2">
      <c r="A37" s="4"/>
      <c r="B37" s="4"/>
      <c r="C37" s="4"/>
      <c r="D37" s="4"/>
    </row>
    <row r="38" spans="1:4" x14ac:dyDescent="0.2">
      <c r="A38" s="157" t="s">
        <v>145</v>
      </c>
      <c r="B38" s="158"/>
      <c r="C38" s="78" t="s">
        <v>146</v>
      </c>
      <c r="D38" s="52" t="s">
        <v>62</v>
      </c>
    </row>
    <row r="39" spans="1:4" x14ac:dyDescent="0.2">
      <c r="A39" s="100" t="s">
        <v>64</v>
      </c>
      <c r="B39" s="73">
        <v>88264</v>
      </c>
      <c r="C39" s="74" t="s">
        <v>60</v>
      </c>
      <c r="D39" s="74" t="s">
        <v>32</v>
      </c>
    </row>
    <row r="40" spans="1:4" x14ac:dyDescent="0.2">
      <c r="A40" s="100" t="s">
        <v>64</v>
      </c>
      <c r="B40" s="73" t="s">
        <v>65</v>
      </c>
      <c r="C40" s="74" t="s">
        <v>51</v>
      </c>
      <c r="D40" s="74" t="s">
        <v>32</v>
      </c>
    </row>
    <row r="41" spans="1:4" x14ac:dyDescent="0.2">
      <c r="A41" s="5"/>
      <c r="B41" s="10"/>
      <c r="C41" s="13"/>
      <c r="D41" s="4"/>
    </row>
    <row r="42" spans="1:4" x14ac:dyDescent="0.2">
      <c r="A42" s="5"/>
      <c r="B42" s="10"/>
      <c r="C42" s="13"/>
      <c r="D42" s="4"/>
    </row>
    <row r="43" spans="1:4" x14ac:dyDescent="0.2">
      <c r="A43" s="4"/>
      <c r="B43" s="4"/>
      <c r="C43" s="4"/>
      <c r="D43" s="4"/>
    </row>
    <row r="44" spans="1:4" x14ac:dyDescent="0.2">
      <c r="A44" s="4"/>
      <c r="B44" s="4"/>
      <c r="C44" s="4"/>
      <c r="D44" s="4"/>
    </row>
    <row r="45" spans="1:4" ht="22.5" x14ac:dyDescent="0.2">
      <c r="A45" s="157" t="s">
        <v>147</v>
      </c>
      <c r="B45" s="158"/>
      <c r="C45" s="78" t="s">
        <v>179</v>
      </c>
      <c r="D45" s="52" t="s">
        <v>50</v>
      </c>
    </row>
    <row r="46" spans="1:4" x14ac:dyDescent="0.2">
      <c r="A46" s="100" t="s">
        <v>64</v>
      </c>
      <c r="B46" s="73">
        <v>88264</v>
      </c>
      <c r="C46" s="74" t="s">
        <v>60</v>
      </c>
      <c r="D46" s="74" t="s">
        <v>32</v>
      </c>
    </row>
    <row r="47" spans="1:4" x14ac:dyDescent="0.2">
      <c r="A47" s="100" t="s">
        <v>64</v>
      </c>
      <c r="B47" s="73" t="s">
        <v>65</v>
      </c>
      <c r="C47" s="74" t="s">
        <v>51</v>
      </c>
      <c r="D47" s="74" t="s">
        <v>32</v>
      </c>
    </row>
    <row r="48" spans="1:4" x14ac:dyDescent="0.2">
      <c r="A48" s="5"/>
      <c r="B48" s="10"/>
      <c r="C48" s="13"/>
      <c r="D48" s="4"/>
    </row>
    <row r="49" spans="1:4" x14ac:dyDescent="0.2">
      <c r="A49" s="5"/>
      <c r="B49" s="10"/>
      <c r="C49" s="13"/>
      <c r="D49" s="4"/>
    </row>
    <row r="50" spans="1:4" x14ac:dyDescent="0.2">
      <c r="A50" s="4"/>
      <c r="B50" s="4"/>
      <c r="C50" s="4"/>
      <c r="D50" s="4"/>
    </row>
    <row r="51" spans="1:4" x14ac:dyDescent="0.2">
      <c r="A51" s="4"/>
      <c r="B51" s="4"/>
      <c r="C51" s="4"/>
      <c r="D51" s="4"/>
    </row>
    <row r="52" spans="1:4" x14ac:dyDescent="0.2">
      <c r="A52" s="4"/>
      <c r="B52" s="4"/>
      <c r="C52" s="4"/>
      <c r="D52" s="4"/>
    </row>
    <row r="53" spans="1:4" x14ac:dyDescent="0.2">
      <c r="A53" s="4"/>
      <c r="B53" s="4"/>
      <c r="C53" s="4"/>
      <c r="D53" s="4"/>
    </row>
    <row r="54" spans="1:4" x14ac:dyDescent="0.2">
      <c r="A54" s="4"/>
      <c r="B54" s="4"/>
      <c r="C54" s="4"/>
      <c r="D54" s="4"/>
    </row>
    <row r="55" spans="1:4" x14ac:dyDescent="0.2">
      <c r="A55" s="4"/>
      <c r="B55" s="4"/>
      <c r="C55" s="4"/>
      <c r="D55" s="4"/>
    </row>
    <row r="56" spans="1:4" x14ac:dyDescent="0.2">
      <c r="A56" s="157" t="s">
        <v>148</v>
      </c>
      <c r="B56" s="158"/>
      <c r="C56" s="78" t="s">
        <v>137</v>
      </c>
      <c r="D56" s="52" t="s">
        <v>62</v>
      </c>
    </row>
    <row r="57" spans="1:4" x14ac:dyDescent="0.2">
      <c r="A57" s="100" t="s">
        <v>64</v>
      </c>
      <c r="B57" s="73">
        <v>88248</v>
      </c>
      <c r="C57" s="74" t="s">
        <v>53</v>
      </c>
      <c r="D57" s="74" t="s">
        <v>32</v>
      </c>
    </row>
    <row r="58" spans="1:4" x14ac:dyDescent="0.2">
      <c r="A58" s="100" t="s">
        <v>64</v>
      </c>
      <c r="B58" s="73">
        <v>88267</v>
      </c>
      <c r="C58" s="74" t="s">
        <v>54</v>
      </c>
      <c r="D58" s="74" t="s">
        <v>32</v>
      </c>
    </row>
    <row r="59" spans="1:4" x14ac:dyDescent="0.2">
      <c r="A59" s="5"/>
      <c r="B59" s="10"/>
      <c r="C59" s="13"/>
      <c r="D59" s="4"/>
    </row>
    <row r="60" spans="1:4" x14ac:dyDescent="0.2">
      <c r="A60" s="5"/>
      <c r="B60" s="10"/>
      <c r="C60" s="13"/>
      <c r="D60" s="4"/>
    </row>
    <row r="61" spans="1:4" x14ac:dyDescent="0.2">
      <c r="A61" s="4"/>
      <c r="B61" s="4"/>
      <c r="C61" s="4"/>
      <c r="D61" s="4"/>
    </row>
    <row r="62" spans="1:4" x14ac:dyDescent="0.2">
      <c r="A62" s="4"/>
      <c r="B62" s="4"/>
      <c r="C62" s="4"/>
      <c r="D62" s="4"/>
    </row>
    <row r="63" spans="1:4" x14ac:dyDescent="0.2">
      <c r="A63" s="4"/>
      <c r="B63" s="4"/>
      <c r="C63" s="4"/>
      <c r="D63" s="4"/>
    </row>
    <row r="64" spans="1:4" ht="12.75" customHeight="1" x14ac:dyDescent="0.2">
      <c r="A64" s="157" t="s">
        <v>328</v>
      </c>
      <c r="B64" s="158"/>
      <c r="C64" s="78" t="s">
        <v>327</v>
      </c>
      <c r="D64" s="52" t="s">
        <v>62</v>
      </c>
    </row>
    <row r="65" spans="1:4" x14ac:dyDescent="0.2">
      <c r="A65" s="100" t="s">
        <v>64</v>
      </c>
      <c r="B65" s="73" t="s">
        <v>66</v>
      </c>
      <c r="C65" s="74" t="s">
        <v>53</v>
      </c>
      <c r="D65" s="74" t="s">
        <v>32</v>
      </c>
    </row>
    <row r="66" spans="1:4" x14ac:dyDescent="0.2">
      <c r="A66" s="100" t="s">
        <v>64</v>
      </c>
      <c r="B66" s="73" t="s">
        <v>67</v>
      </c>
      <c r="C66" s="74" t="s">
        <v>54</v>
      </c>
      <c r="D66" s="74" t="s">
        <v>32</v>
      </c>
    </row>
    <row r="67" spans="1:4" x14ac:dyDescent="0.2">
      <c r="A67" s="5"/>
      <c r="B67" s="10"/>
      <c r="C67" s="13"/>
      <c r="D67" s="4"/>
    </row>
    <row r="68" spans="1:4" x14ac:dyDescent="0.2">
      <c r="A68" s="5"/>
      <c r="B68" s="10"/>
      <c r="C68" s="13"/>
      <c r="D68" s="4"/>
    </row>
    <row r="69" spans="1:4" x14ac:dyDescent="0.2">
      <c r="A69" s="4"/>
      <c r="B69" s="4"/>
      <c r="C69" s="4"/>
      <c r="D69" s="4"/>
    </row>
    <row r="70" spans="1:4" x14ac:dyDescent="0.2">
      <c r="A70" s="4"/>
      <c r="B70" s="4"/>
      <c r="C70" s="4"/>
      <c r="D70" s="4"/>
    </row>
    <row r="71" spans="1:4" x14ac:dyDescent="0.2">
      <c r="A71" s="157" t="s">
        <v>329</v>
      </c>
      <c r="B71" s="158"/>
      <c r="C71" s="78" t="s">
        <v>149</v>
      </c>
      <c r="D71" s="52" t="s">
        <v>62</v>
      </c>
    </row>
    <row r="72" spans="1:4" x14ac:dyDescent="0.2">
      <c r="A72" s="100" t="s">
        <v>64</v>
      </c>
      <c r="B72" s="73" t="s">
        <v>66</v>
      </c>
      <c r="C72" s="74" t="s">
        <v>53</v>
      </c>
      <c r="D72" s="74" t="s">
        <v>32</v>
      </c>
    </row>
    <row r="73" spans="1:4" x14ac:dyDescent="0.2">
      <c r="A73" s="100" t="s">
        <v>64</v>
      </c>
      <c r="B73" s="73" t="s">
        <v>67</v>
      </c>
      <c r="C73" s="74" t="s">
        <v>54</v>
      </c>
      <c r="D73" s="74" t="s">
        <v>32</v>
      </c>
    </row>
    <row r="74" spans="1:4" x14ac:dyDescent="0.2">
      <c r="A74" s="5"/>
      <c r="B74" s="10"/>
      <c r="C74" s="13"/>
      <c r="D74" s="4"/>
    </row>
    <row r="75" spans="1:4" x14ac:dyDescent="0.2">
      <c r="A75" s="5"/>
      <c r="B75" s="10"/>
      <c r="C75" s="13"/>
      <c r="D75" s="4"/>
    </row>
    <row r="76" spans="1:4" x14ac:dyDescent="0.2">
      <c r="A76" s="4"/>
      <c r="B76" s="4"/>
      <c r="C76" s="4"/>
      <c r="D76" s="4"/>
    </row>
    <row r="77" spans="1:4" x14ac:dyDescent="0.2">
      <c r="A77" s="4"/>
      <c r="B77" s="4"/>
      <c r="C77" s="4"/>
      <c r="D77" s="4"/>
    </row>
    <row r="78" spans="1:4" ht="22.5" x14ac:dyDescent="0.2">
      <c r="A78" s="155" t="s">
        <v>269</v>
      </c>
      <c r="B78" s="156"/>
      <c r="C78" s="46" t="s">
        <v>129</v>
      </c>
      <c r="D78" s="47" t="s">
        <v>69</v>
      </c>
    </row>
    <row r="79" spans="1:4" x14ac:dyDescent="0.2">
      <c r="A79" s="41" t="s">
        <v>64</v>
      </c>
      <c r="B79" s="71" t="s">
        <v>66</v>
      </c>
      <c r="C79" s="17" t="s">
        <v>53</v>
      </c>
      <c r="D79" s="21" t="s">
        <v>32</v>
      </c>
    </row>
    <row r="80" spans="1:4" x14ac:dyDescent="0.2">
      <c r="A80" s="41" t="s">
        <v>64</v>
      </c>
      <c r="B80" s="71" t="s">
        <v>67</v>
      </c>
      <c r="C80" s="17" t="s">
        <v>54</v>
      </c>
      <c r="D80" s="21" t="s">
        <v>32</v>
      </c>
    </row>
    <row r="81" spans="1:4" x14ac:dyDescent="0.2">
      <c r="A81" s="4"/>
      <c r="B81" s="4"/>
      <c r="C81" s="4"/>
      <c r="D81" s="4"/>
    </row>
    <row r="82" spans="1:4" x14ac:dyDescent="0.2">
      <c r="A82" s="4"/>
      <c r="B82" s="4"/>
      <c r="C82" s="4"/>
      <c r="D82" s="4"/>
    </row>
    <row r="83" spans="1:4" x14ac:dyDescent="0.2">
      <c r="A83" s="4"/>
      <c r="B83" s="4"/>
      <c r="C83" s="4"/>
      <c r="D83" s="4"/>
    </row>
    <row r="84" spans="1:4" x14ac:dyDescent="0.2">
      <c r="A84" s="4"/>
      <c r="B84" s="4"/>
      <c r="C84" s="4"/>
      <c r="D84" s="4"/>
    </row>
    <row r="85" spans="1:4" ht="22.5" x14ac:dyDescent="0.2">
      <c r="A85" s="157" t="s">
        <v>150</v>
      </c>
      <c r="B85" s="158"/>
      <c r="C85" s="78" t="s">
        <v>138</v>
      </c>
      <c r="D85" s="52" t="s">
        <v>50</v>
      </c>
    </row>
    <row r="86" spans="1:4" x14ac:dyDescent="0.2">
      <c r="A86" s="100" t="s">
        <v>64</v>
      </c>
      <c r="B86" s="73">
        <v>88247</v>
      </c>
      <c r="C86" s="74" t="s">
        <v>59</v>
      </c>
      <c r="D86" s="74" t="s">
        <v>32</v>
      </c>
    </row>
    <row r="87" spans="1:4" x14ac:dyDescent="0.2">
      <c r="A87" s="100" t="s">
        <v>64</v>
      </c>
      <c r="B87" s="73">
        <v>88264</v>
      </c>
      <c r="C87" s="74" t="s">
        <v>60</v>
      </c>
      <c r="D87" s="74" t="s">
        <v>32</v>
      </c>
    </row>
    <row r="88" spans="1:4" x14ac:dyDescent="0.2">
      <c r="A88" s="5"/>
      <c r="B88" s="10"/>
      <c r="C88" s="13"/>
      <c r="D88" s="4"/>
    </row>
    <row r="89" spans="1:4" x14ac:dyDescent="0.2">
      <c r="A89" s="5"/>
      <c r="B89" s="10"/>
      <c r="C89" s="13"/>
      <c r="D89" s="4"/>
    </row>
    <row r="90" spans="1:4" x14ac:dyDescent="0.2">
      <c r="A90" s="4"/>
      <c r="B90" s="4"/>
      <c r="C90" s="4"/>
      <c r="D90" s="4"/>
    </row>
    <row r="91" spans="1:4" x14ac:dyDescent="0.2">
      <c r="A91" s="4"/>
      <c r="B91" s="4"/>
      <c r="C91" s="4"/>
      <c r="D91" s="4"/>
    </row>
    <row r="92" spans="1:4" ht="22.5" x14ac:dyDescent="0.2">
      <c r="A92" s="157" t="s">
        <v>365</v>
      </c>
      <c r="B92" s="158"/>
      <c r="C92" s="78" t="s">
        <v>366</v>
      </c>
      <c r="D92" s="52" t="s">
        <v>62</v>
      </c>
    </row>
    <row r="93" spans="1:4" x14ac:dyDescent="0.2">
      <c r="A93" s="100" t="s">
        <v>64</v>
      </c>
      <c r="B93" s="73" t="s">
        <v>66</v>
      </c>
      <c r="C93" s="74" t="s">
        <v>53</v>
      </c>
      <c r="D93" s="74" t="s">
        <v>32</v>
      </c>
    </row>
    <row r="94" spans="1:4" x14ac:dyDescent="0.2">
      <c r="A94" s="100" t="s">
        <v>64</v>
      </c>
      <c r="B94" s="73" t="s">
        <v>67</v>
      </c>
      <c r="C94" s="74" t="s">
        <v>54</v>
      </c>
      <c r="D94" s="74" t="s">
        <v>32</v>
      </c>
    </row>
    <row r="95" spans="1:4" x14ac:dyDescent="0.2">
      <c r="A95" s="5"/>
      <c r="B95" s="10"/>
      <c r="C95" s="13"/>
      <c r="D95" s="4"/>
    </row>
    <row r="96" spans="1:4" x14ac:dyDescent="0.2">
      <c r="A96" s="5"/>
      <c r="B96" s="10"/>
      <c r="C96" s="13"/>
      <c r="D96" s="4"/>
    </row>
    <row r="97" spans="1:4" x14ac:dyDescent="0.2">
      <c r="A97" s="4"/>
      <c r="B97" s="4"/>
      <c r="C97" s="4"/>
      <c r="D97" s="4"/>
    </row>
    <row r="98" spans="1:4" x14ac:dyDescent="0.2">
      <c r="A98" s="4"/>
      <c r="B98" s="4"/>
      <c r="C98" s="4"/>
      <c r="D98" s="4"/>
    </row>
    <row r="99" spans="1:4" x14ac:dyDescent="0.2">
      <c r="A99" s="4"/>
      <c r="B99" s="4"/>
      <c r="C99" s="4"/>
      <c r="D99" s="4"/>
    </row>
    <row r="100" spans="1:4" x14ac:dyDescent="0.2">
      <c r="A100" s="4"/>
      <c r="B100" s="4"/>
      <c r="C100" s="4"/>
      <c r="D100" s="4"/>
    </row>
    <row r="101" spans="1:4" x14ac:dyDescent="0.2">
      <c r="A101" s="4"/>
      <c r="B101" s="4"/>
      <c r="C101" s="4"/>
      <c r="D101" s="4"/>
    </row>
    <row r="102" spans="1:4" x14ac:dyDescent="0.2">
      <c r="A102" s="4"/>
      <c r="B102" s="4"/>
      <c r="C102" s="4"/>
      <c r="D102" s="4"/>
    </row>
    <row r="103" spans="1:4" x14ac:dyDescent="0.2">
      <c r="A103" s="4"/>
      <c r="B103" s="4"/>
      <c r="C103" s="4"/>
      <c r="D103" s="4"/>
    </row>
    <row r="104" spans="1:4" x14ac:dyDescent="0.2">
      <c r="A104" s="4"/>
      <c r="B104" s="4"/>
      <c r="C104" s="4"/>
      <c r="D104" s="4"/>
    </row>
    <row r="105" spans="1:4" x14ac:dyDescent="0.2">
      <c r="A105" s="4"/>
      <c r="B105" s="4"/>
      <c r="C105" s="4"/>
      <c r="D105" s="4"/>
    </row>
    <row r="106" spans="1:4" x14ac:dyDescent="0.2">
      <c r="A106" s="4"/>
      <c r="B106" s="4"/>
      <c r="C106" s="4"/>
      <c r="D106" s="4"/>
    </row>
    <row r="107" spans="1:4" x14ac:dyDescent="0.2">
      <c r="A107" s="4"/>
      <c r="B107" s="4"/>
      <c r="C107" s="4"/>
      <c r="D107" s="4"/>
    </row>
    <row r="108" spans="1:4" x14ac:dyDescent="0.2">
      <c r="A108" s="4"/>
      <c r="B108" s="4"/>
      <c r="C108" s="4"/>
      <c r="D108" s="4"/>
    </row>
    <row r="109" spans="1:4" x14ac:dyDescent="0.2">
      <c r="A109" s="4"/>
      <c r="B109" s="4"/>
      <c r="C109" s="4"/>
      <c r="D109" s="4"/>
    </row>
    <row r="110" spans="1:4" x14ac:dyDescent="0.2">
      <c r="A110" s="4"/>
      <c r="B110" s="4"/>
      <c r="C110" s="4"/>
      <c r="D110" s="4"/>
    </row>
    <row r="111" spans="1:4" x14ac:dyDescent="0.2">
      <c r="A111" s="4"/>
      <c r="B111" s="4"/>
      <c r="C111" s="4"/>
      <c r="D111" s="4"/>
    </row>
    <row r="112" spans="1:4" x14ac:dyDescent="0.2">
      <c r="A112" s="4"/>
      <c r="B112" s="4"/>
      <c r="C112" s="4"/>
      <c r="D112" s="4"/>
    </row>
    <row r="113" spans="1:4" x14ac:dyDescent="0.2">
      <c r="A113" s="4"/>
      <c r="B113" s="4"/>
      <c r="C113" s="4"/>
      <c r="D113" s="4"/>
    </row>
    <row r="114" spans="1:4" ht="19.5" customHeight="1" x14ac:dyDescent="0.2">
      <c r="A114" s="159" t="s">
        <v>152</v>
      </c>
      <c r="B114" s="159"/>
      <c r="C114" s="159"/>
      <c r="D114" s="159"/>
    </row>
    <row r="115" spans="1:4" x14ac:dyDescent="0.2">
      <c r="A115" s="4"/>
      <c r="B115" s="4"/>
      <c r="C115" s="4"/>
      <c r="D115" s="4"/>
    </row>
    <row r="116" spans="1:4" ht="38.25" customHeight="1" x14ac:dyDescent="0.2">
      <c r="A116" s="157" t="s">
        <v>158</v>
      </c>
      <c r="B116" s="158"/>
      <c r="C116" s="105" t="s">
        <v>492</v>
      </c>
      <c r="D116" s="52" t="s">
        <v>49</v>
      </c>
    </row>
    <row r="117" spans="1:4" ht="22.5" x14ac:dyDescent="0.2">
      <c r="A117" s="104" t="s">
        <v>1</v>
      </c>
      <c r="B117" s="103" t="s">
        <v>96</v>
      </c>
      <c r="C117" s="96" t="s">
        <v>131</v>
      </c>
      <c r="D117" s="95" t="s">
        <v>49</v>
      </c>
    </row>
    <row r="118" spans="1:4" ht="22.5" x14ac:dyDescent="0.2">
      <c r="A118" s="104" t="s">
        <v>1</v>
      </c>
      <c r="B118" s="103" t="s">
        <v>96</v>
      </c>
      <c r="C118" s="96" t="s">
        <v>101</v>
      </c>
      <c r="D118" s="95" t="s">
        <v>47</v>
      </c>
    </row>
    <row r="119" spans="1:4" ht="22.5" x14ac:dyDescent="0.2">
      <c r="A119" s="104" t="s">
        <v>1</v>
      </c>
      <c r="B119" s="103" t="s">
        <v>96</v>
      </c>
      <c r="C119" s="96" t="s">
        <v>170</v>
      </c>
      <c r="D119" s="95" t="s">
        <v>49</v>
      </c>
    </row>
    <row r="120" spans="1:4" x14ac:dyDescent="0.2">
      <c r="A120" s="16" t="s">
        <v>64</v>
      </c>
      <c r="B120" s="79" t="s">
        <v>75</v>
      </c>
      <c r="C120" s="17" t="s">
        <v>59</v>
      </c>
      <c r="D120" s="21" t="s">
        <v>32</v>
      </c>
    </row>
    <row r="121" spans="1:4" x14ac:dyDescent="0.2">
      <c r="A121" s="16" t="s">
        <v>64</v>
      </c>
      <c r="B121" s="79" t="s">
        <v>76</v>
      </c>
      <c r="C121" s="17" t="s">
        <v>60</v>
      </c>
      <c r="D121" s="21" t="s">
        <v>32</v>
      </c>
    </row>
    <row r="122" spans="1:4" ht="33.75" x14ac:dyDescent="0.2">
      <c r="A122" s="16" t="s">
        <v>64</v>
      </c>
      <c r="B122" s="79" t="s">
        <v>155</v>
      </c>
      <c r="C122" s="17" t="s">
        <v>157</v>
      </c>
      <c r="D122" s="21" t="s">
        <v>49</v>
      </c>
    </row>
    <row r="123" spans="1:4" ht="33.75" x14ac:dyDescent="0.2">
      <c r="A123" s="16" t="s">
        <v>64</v>
      </c>
      <c r="B123" s="79" t="s">
        <v>155</v>
      </c>
      <c r="C123" s="17" t="s">
        <v>156</v>
      </c>
      <c r="D123" s="21" t="s">
        <v>49</v>
      </c>
    </row>
    <row r="124" spans="1:4" x14ac:dyDescent="0.2">
      <c r="A124" s="5"/>
      <c r="B124" s="10"/>
      <c r="C124" s="13"/>
      <c r="D124" s="4"/>
    </row>
    <row r="125" spans="1:4" x14ac:dyDescent="0.2">
      <c r="A125" s="4"/>
      <c r="B125" s="4"/>
      <c r="C125" s="4"/>
      <c r="D125" s="4"/>
    </row>
    <row r="126" spans="1:4" x14ac:dyDescent="0.2">
      <c r="A126" s="80"/>
      <c r="B126" s="56"/>
      <c r="C126" s="13"/>
      <c r="D126" s="4"/>
    </row>
    <row r="127" spans="1:4" x14ac:dyDescent="0.2">
      <c r="A127" s="80"/>
      <c r="B127" s="56"/>
      <c r="C127" s="13"/>
      <c r="D127" s="4"/>
    </row>
    <row r="128" spans="1:4" ht="33.75" customHeight="1" x14ac:dyDescent="0.2">
      <c r="A128" s="163" t="s">
        <v>159</v>
      </c>
      <c r="B128" s="164"/>
      <c r="C128" s="101" t="s">
        <v>153</v>
      </c>
      <c r="D128" s="102" t="s">
        <v>49</v>
      </c>
    </row>
    <row r="129" spans="1:4" x14ac:dyDescent="0.2">
      <c r="A129" s="104" t="s">
        <v>1</v>
      </c>
      <c r="B129" s="103" t="s">
        <v>96</v>
      </c>
      <c r="C129" s="96" t="s">
        <v>154</v>
      </c>
      <c r="D129" s="95" t="s">
        <v>69</v>
      </c>
    </row>
    <row r="130" spans="1:4" x14ac:dyDescent="0.2">
      <c r="A130" s="16" t="s">
        <v>1</v>
      </c>
      <c r="B130" s="79">
        <v>11976</v>
      </c>
      <c r="C130" s="17" t="s">
        <v>73</v>
      </c>
      <c r="D130" s="21" t="s">
        <v>69</v>
      </c>
    </row>
    <row r="131" spans="1:4" x14ac:dyDescent="0.2">
      <c r="A131" s="16" t="s">
        <v>64</v>
      </c>
      <c r="B131" s="79" t="s">
        <v>66</v>
      </c>
      <c r="C131" s="17" t="s">
        <v>53</v>
      </c>
      <c r="D131" s="21" t="s">
        <v>32</v>
      </c>
    </row>
    <row r="132" spans="1:4" x14ac:dyDescent="0.2">
      <c r="A132" s="16" t="s">
        <v>64</v>
      </c>
      <c r="B132" s="79" t="s">
        <v>67</v>
      </c>
      <c r="C132" s="17" t="s">
        <v>54</v>
      </c>
      <c r="D132" s="21" t="s">
        <v>32</v>
      </c>
    </row>
    <row r="133" spans="1:4" x14ac:dyDescent="0.2">
      <c r="A133" s="5"/>
      <c r="B133" s="10"/>
      <c r="C133" s="13"/>
      <c r="D133" s="4"/>
    </row>
    <row r="134" spans="1:4" x14ac:dyDescent="0.2">
      <c r="A134" s="4"/>
      <c r="B134" s="4"/>
      <c r="C134" s="4"/>
      <c r="D134" s="4"/>
    </row>
    <row r="135" spans="1:4" x14ac:dyDescent="0.2">
      <c r="A135" s="80"/>
      <c r="B135" s="56"/>
      <c r="C135" s="13"/>
      <c r="D135" s="4"/>
    </row>
    <row r="136" spans="1:4" x14ac:dyDescent="0.2">
      <c r="A136" s="80"/>
      <c r="B136" s="56"/>
      <c r="C136" s="13"/>
      <c r="D136" s="4"/>
    </row>
    <row r="137" spans="1:4" ht="44.25" customHeight="1" x14ac:dyDescent="0.2">
      <c r="A137" s="157" t="s">
        <v>162</v>
      </c>
      <c r="B137" s="158"/>
      <c r="C137" s="105" t="s">
        <v>167</v>
      </c>
      <c r="D137" s="52" t="s">
        <v>49</v>
      </c>
    </row>
    <row r="138" spans="1:4" ht="22.5" x14ac:dyDescent="0.2">
      <c r="A138" s="104" t="s">
        <v>1</v>
      </c>
      <c r="B138" s="103" t="s">
        <v>96</v>
      </c>
      <c r="C138" s="96" t="s">
        <v>132</v>
      </c>
      <c r="D138" s="95" t="s">
        <v>49</v>
      </c>
    </row>
    <row r="139" spans="1:4" ht="33.75" x14ac:dyDescent="0.2">
      <c r="A139" s="104" t="s">
        <v>1</v>
      </c>
      <c r="B139" s="103" t="s">
        <v>96</v>
      </c>
      <c r="C139" s="96" t="s">
        <v>102</v>
      </c>
      <c r="D139" s="95" t="s">
        <v>47</v>
      </c>
    </row>
    <row r="140" spans="1:4" ht="22.5" x14ac:dyDescent="0.2">
      <c r="A140" s="104" t="s">
        <v>1</v>
      </c>
      <c r="B140" s="103" t="s">
        <v>96</v>
      </c>
      <c r="C140" s="96" t="s">
        <v>171</v>
      </c>
      <c r="D140" s="95" t="s">
        <v>49</v>
      </c>
    </row>
    <row r="141" spans="1:4" x14ac:dyDescent="0.2">
      <c r="A141" s="16" t="s">
        <v>64</v>
      </c>
      <c r="B141" s="79" t="s">
        <v>75</v>
      </c>
      <c r="C141" s="17" t="s">
        <v>59</v>
      </c>
      <c r="D141" s="21" t="s">
        <v>32</v>
      </c>
    </row>
    <row r="142" spans="1:4" x14ac:dyDescent="0.2">
      <c r="A142" s="16" t="s">
        <v>64</v>
      </c>
      <c r="B142" s="79" t="s">
        <v>76</v>
      </c>
      <c r="C142" s="17" t="s">
        <v>60</v>
      </c>
      <c r="D142" s="21" t="s">
        <v>32</v>
      </c>
    </row>
    <row r="143" spans="1:4" ht="33.75" x14ac:dyDescent="0.2">
      <c r="A143" s="16" t="s">
        <v>64</v>
      </c>
      <c r="B143" s="79" t="s">
        <v>155</v>
      </c>
      <c r="C143" s="17" t="s">
        <v>157</v>
      </c>
      <c r="D143" s="21" t="s">
        <v>49</v>
      </c>
    </row>
    <row r="144" spans="1:4" ht="33.75" x14ac:dyDescent="0.2">
      <c r="A144" s="16" t="s">
        <v>64</v>
      </c>
      <c r="B144" s="79" t="s">
        <v>155</v>
      </c>
      <c r="C144" s="17" t="s">
        <v>156</v>
      </c>
      <c r="D144" s="21" t="s">
        <v>49</v>
      </c>
    </row>
    <row r="145" spans="1:4" x14ac:dyDescent="0.2">
      <c r="A145" s="5"/>
      <c r="B145" s="10"/>
      <c r="C145" s="13"/>
      <c r="D145" s="4"/>
    </row>
    <row r="146" spans="1:4" x14ac:dyDescent="0.2">
      <c r="A146" s="4"/>
      <c r="B146" s="4"/>
      <c r="C146" s="4"/>
      <c r="D146" s="4"/>
    </row>
    <row r="147" spans="1:4" x14ac:dyDescent="0.2">
      <c r="A147" s="80"/>
      <c r="B147" s="56"/>
      <c r="C147" s="13"/>
      <c r="D147" s="4"/>
    </row>
    <row r="148" spans="1:4" x14ac:dyDescent="0.2">
      <c r="A148" s="80"/>
      <c r="B148" s="56"/>
      <c r="C148" s="13"/>
      <c r="D148" s="4"/>
    </row>
    <row r="149" spans="1:4" x14ac:dyDescent="0.2">
      <c r="A149" s="80"/>
      <c r="B149" s="56"/>
      <c r="C149" s="13"/>
      <c r="D149" s="4"/>
    </row>
    <row r="150" spans="1:4" x14ac:dyDescent="0.2">
      <c r="A150" s="80"/>
      <c r="B150" s="56"/>
      <c r="C150" s="13"/>
      <c r="D150" s="4"/>
    </row>
    <row r="151" spans="1:4" x14ac:dyDescent="0.2">
      <c r="A151" s="80"/>
      <c r="B151" s="56"/>
      <c r="C151" s="13"/>
      <c r="D151" s="4"/>
    </row>
    <row r="152" spans="1:4" x14ac:dyDescent="0.2">
      <c r="A152" s="80"/>
      <c r="B152" s="56"/>
      <c r="C152" s="13"/>
      <c r="D152" s="4"/>
    </row>
    <row r="153" spans="1:4" x14ac:dyDescent="0.2">
      <c r="A153" s="80"/>
      <c r="B153" s="56"/>
      <c r="C153" s="13"/>
      <c r="D153" s="4"/>
    </row>
    <row r="154" spans="1:4" x14ac:dyDescent="0.2">
      <c r="A154" s="80"/>
      <c r="B154" s="56"/>
      <c r="C154" s="13"/>
      <c r="D154" s="4"/>
    </row>
    <row r="155" spans="1:4" ht="33.75" customHeight="1" x14ac:dyDescent="0.2">
      <c r="A155" s="163" t="s">
        <v>160</v>
      </c>
      <c r="B155" s="164"/>
      <c r="C155" s="101" t="s">
        <v>153</v>
      </c>
      <c r="D155" s="102" t="s">
        <v>49</v>
      </c>
    </row>
    <row r="156" spans="1:4" x14ac:dyDescent="0.2">
      <c r="A156" s="104" t="s">
        <v>1</v>
      </c>
      <c r="B156" s="103" t="s">
        <v>96</v>
      </c>
      <c r="C156" s="96" t="s">
        <v>161</v>
      </c>
      <c r="D156" s="95" t="s">
        <v>69</v>
      </c>
    </row>
    <row r="157" spans="1:4" x14ac:dyDescent="0.2">
      <c r="A157" s="16" t="s">
        <v>1</v>
      </c>
      <c r="B157" s="79">
        <v>11976</v>
      </c>
      <c r="C157" s="17" t="s">
        <v>73</v>
      </c>
      <c r="D157" s="21" t="s">
        <v>69</v>
      </c>
    </row>
    <row r="158" spans="1:4" x14ac:dyDescent="0.2">
      <c r="A158" s="16" t="s">
        <v>64</v>
      </c>
      <c r="B158" s="79" t="s">
        <v>66</v>
      </c>
      <c r="C158" s="17" t="s">
        <v>53</v>
      </c>
      <c r="D158" s="21" t="s">
        <v>32</v>
      </c>
    </row>
    <row r="159" spans="1:4" x14ac:dyDescent="0.2">
      <c r="A159" s="16" t="s">
        <v>64</v>
      </c>
      <c r="B159" s="79" t="s">
        <v>67</v>
      </c>
      <c r="C159" s="17" t="s">
        <v>54</v>
      </c>
      <c r="D159" s="21" t="s">
        <v>32</v>
      </c>
    </row>
    <row r="160" spans="1:4" x14ac:dyDescent="0.2">
      <c r="A160" s="5"/>
      <c r="B160" s="10"/>
      <c r="C160" s="13"/>
      <c r="D160" s="4"/>
    </row>
    <row r="161" spans="1:4" x14ac:dyDescent="0.2">
      <c r="A161" s="4"/>
      <c r="B161" s="4"/>
      <c r="C161" s="4"/>
      <c r="D161" s="4"/>
    </row>
    <row r="162" spans="1:4" x14ac:dyDescent="0.2">
      <c r="A162" s="80"/>
      <c r="B162" s="56"/>
      <c r="C162" s="13"/>
      <c r="D162" s="4"/>
    </row>
    <row r="163" spans="1:4" x14ac:dyDescent="0.2">
      <c r="A163" s="80"/>
      <c r="B163" s="56"/>
      <c r="C163" s="13"/>
      <c r="D163" s="4"/>
    </row>
    <row r="164" spans="1:4" ht="40.5" customHeight="1" x14ac:dyDescent="0.2">
      <c r="A164" s="157" t="s">
        <v>163</v>
      </c>
      <c r="B164" s="158"/>
      <c r="C164" s="106" t="s">
        <v>168</v>
      </c>
      <c r="D164" s="52" t="s">
        <v>49</v>
      </c>
    </row>
    <row r="165" spans="1:4" ht="22.5" x14ac:dyDescent="0.2">
      <c r="A165" s="104" t="s">
        <v>1</v>
      </c>
      <c r="B165" s="103" t="s">
        <v>96</v>
      </c>
      <c r="C165" s="96" t="s">
        <v>172</v>
      </c>
      <c r="D165" s="95" t="s">
        <v>49</v>
      </c>
    </row>
    <row r="166" spans="1:4" ht="33.75" x14ac:dyDescent="0.2">
      <c r="A166" s="104" t="s">
        <v>1</v>
      </c>
      <c r="B166" s="103" t="s">
        <v>96</v>
      </c>
      <c r="C166" s="96" t="s">
        <v>103</v>
      </c>
      <c r="D166" s="95" t="s">
        <v>47</v>
      </c>
    </row>
    <row r="167" spans="1:4" ht="22.5" x14ac:dyDescent="0.2">
      <c r="A167" s="104" t="s">
        <v>1</v>
      </c>
      <c r="B167" s="103" t="s">
        <v>96</v>
      </c>
      <c r="C167" s="96" t="s">
        <v>173</v>
      </c>
      <c r="D167" s="95" t="s">
        <v>49</v>
      </c>
    </row>
    <row r="168" spans="1:4" x14ac:dyDescent="0.2">
      <c r="A168" s="16" t="s">
        <v>64</v>
      </c>
      <c r="B168" s="79" t="s">
        <v>75</v>
      </c>
      <c r="C168" s="17" t="s">
        <v>59</v>
      </c>
      <c r="D168" s="21" t="s">
        <v>32</v>
      </c>
    </row>
    <row r="169" spans="1:4" x14ac:dyDescent="0.2">
      <c r="A169" s="16" t="s">
        <v>64</v>
      </c>
      <c r="B169" s="79" t="s">
        <v>76</v>
      </c>
      <c r="C169" s="17" t="s">
        <v>60</v>
      </c>
      <c r="D169" s="21" t="s">
        <v>32</v>
      </c>
    </row>
    <row r="170" spans="1:4" ht="33.75" x14ac:dyDescent="0.2">
      <c r="A170" s="16" t="s">
        <v>64</v>
      </c>
      <c r="B170" s="79" t="s">
        <v>155</v>
      </c>
      <c r="C170" s="17" t="s">
        <v>157</v>
      </c>
      <c r="D170" s="21" t="s">
        <v>49</v>
      </c>
    </row>
    <row r="171" spans="1:4" ht="33.75" x14ac:dyDescent="0.2">
      <c r="A171" s="16" t="s">
        <v>64</v>
      </c>
      <c r="B171" s="79" t="s">
        <v>155</v>
      </c>
      <c r="C171" s="17" t="s">
        <v>156</v>
      </c>
      <c r="D171" s="21" t="s">
        <v>49</v>
      </c>
    </row>
    <row r="172" spans="1:4" x14ac:dyDescent="0.2">
      <c r="A172" s="5"/>
      <c r="B172" s="10"/>
      <c r="C172" s="13"/>
      <c r="D172" s="4"/>
    </row>
    <row r="173" spans="1:4" x14ac:dyDescent="0.2">
      <c r="A173" s="4"/>
      <c r="B173" s="4"/>
      <c r="C173" s="4"/>
      <c r="D173" s="4"/>
    </row>
    <row r="174" spans="1:4" x14ac:dyDescent="0.2">
      <c r="A174" s="80"/>
      <c r="B174" s="56"/>
      <c r="C174" s="13"/>
      <c r="D174" s="4"/>
    </row>
    <row r="175" spans="1:4" x14ac:dyDescent="0.2">
      <c r="A175" s="80"/>
      <c r="B175" s="56"/>
      <c r="C175" s="13"/>
      <c r="D175" s="4"/>
    </row>
    <row r="176" spans="1:4" ht="33.75" customHeight="1" x14ac:dyDescent="0.2">
      <c r="A176" s="163" t="s">
        <v>166</v>
      </c>
      <c r="B176" s="164"/>
      <c r="C176" s="101" t="s">
        <v>165</v>
      </c>
      <c r="D176" s="102" t="s">
        <v>49</v>
      </c>
    </row>
    <row r="177" spans="1:4" x14ac:dyDescent="0.2">
      <c r="A177" s="104" t="s">
        <v>1</v>
      </c>
      <c r="B177" s="103" t="s">
        <v>96</v>
      </c>
      <c r="C177" s="96" t="s">
        <v>164</v>
      </c>
      <c r="D177" s="95" t="s">
        <v>69</v>
      </c>
    </row>
    <row r="178" spans="1:4" x14ac:dyDescent="0.2">
      <c r="A178" s="16" t="s">
        <v>1</v>
      </c>
      <c r="B178" s="79">
        <v>11976</v>
      </c>
      <c r="C178" s="17" t="s">
        <v>73</v>
      </c>
      <c r="D178" s="21" t="s">
        <v>69</v>
      </c>
    </row>
    <row r="179" spans="1:4" x14ac:dyDescent="0.2">
      <c r="A179" s="16" t="s">
        <v>64</v>
      </c>
      <c r="B179" s="79" t="s">
        <v>66</v>
      </c>
      <c r="C179" s="17" t="s">
        <v>53</v>
      </c>
      <c r="D179" s="21" t="s">
        <v>32</v>
      </c>
    </row>
    <row r="180" spans="1:4" x14ac:dyDescent="0.2">
      <c r="A180" s="16" t="s">
        <v>64</v>
      </c>
      <c r="B180" s="79" t="s">
        <v>67</v>
      </c>
      <c r="C180" s="17" t="s">
        <v>54</v>
      </c>
      <c r="D180" s="21" t="s">
        <v>32</v>
      </c>
    </row>
    <row r="181" spans="1:4" x14ac:dyDescent="0.2">
      <c r="A181" s="5"/>
      <c r="B181" s="10"/>
      <c r="C181" s="13"/>
      <c r="D181" s="4"/>
    </row>
    <row r="182" spans="1:4" x14ac:dyDescent="0.2">
      <c r="A182" s="4"/>
      <c r="B182" s="4"/>
      <c r="C182" s="4"/>
      <c r="D182" s="4"/>
    </row>
    <row r="183" spans="1:4" x14ac:dyDescent="0.2">
      <c r="A183" s="80"/>
      <c r="B183" s="56"/>
      <c r="C183" s="13"/>
      <c r="D183" s="4"/>
    </row>
    <row r="184" spans="1:4" x14ac:dyDescent="0.2">
      <c r="A184" s="80"/>
      <c r="B184" s="56"/>
      <c r="C184" s="13"/>
      <c r="D184" s="4"/>
    </row>
    <row r="185" spans="1:4" ht="22.5" customHeight="1" x14ac:dyDescent="0.2">
      <c r="A185" s="157" t="s">
        <v>169</v>
      </c>
      <c r="B185" s="158"/>
      <c r="C185" s="78" t="s">
        <v>180</v>
      </c>
      <c r="D185" s="52" t="s">
        <v>47</v>
      </c>
    </row>
    <row r="186" spans="1:4" x14ac:dyDescent="0.2">
      <c r="A186" s="104" t="s">
        <v>1</v>
      </c>
      <c r="B186" s="103" t="s">
        <v>96</v>
      </c>
      <c r="C186" s="96" t="s">
        <v>314</v>
      </c>
      <c r="D186" s="95" t="s">
        <v>47</v>
      </c>
    </row>
    <row r="187" spans="1:4" x14ac:dyDescent="0.2">
      <c r="A187" s="104" t="s">
        <v>1</v>
      </c>
      <c r="B187" s="103" t="s">
        <v>96</v>
      </c>
      <c r="C187" s="96" t="s">
        <v>174</v>
      </c>
      <c r="D187" s="95" t="s">
        <v>47</v>
      </c>
    </row>
    <row r="188" spans="1:4" x14ac:dyDescent="0.2">
      <c r="A188" s="104" t="s">
        <v>1</v>
      </c>
      <c r="B188" s="103" t="s">
        <v>96</v>
      </c>
      <c r="C188" s="96" t="s">
        <v>175</v>
      </c>
      <c r="D188" s="95" t="s">
        <v>47</v>
      </c>
    </row>
    <row r="189" spans="1:4" x14ac:dyDescent="0.2">
      <c r="A189" s="104" t="s">
        <v>1</v>
      </c>
      <c r="B189" s="103" t="s">
        <v>96</v>
      </c>
      <c r="C189" s="96" t="s">
        <v>176</v>
      </c>
      <c r="D189" s="95" t="s">
        <v>47</v>
      </c>
    </row>
    <row r="190" spans="1:4" x14ac:dyDescent="0.2">
      <c r="A190" s="16" t="s">
        <v>1</v>
      </c>
      <c r="B190" s="79">
        <v>39997</v>
      </c>
      <c r="C190" s="17" t="s">
        <v>74</v>
      </c>
      <c r="D190" s="21" t="s">
        <v>47</v>
      </c>
    </row>
    <row r="191" spans="1:4" x14ac:dyDescent="0.2">
      <c r="A191" s="104" t="s">
        <v>1</v>
      </c>
      <c r="B191" s="103" t="s">
        <v>96</v>
      </c>
      <c r="C191" s="96" t="s">
        <v>315</v>
      </c>
      <c r="D191" s="95" t="s">
        <v>47</v>
      </c>
    </row>
    <row r="192" spans="1:4" x14ac:dyDescent="0.2">
      <c r="A192" s="16" t="s">
        <v>64</v>
      </c>
      <c r="B192" s="79" t="s">
        <v>75</v>
      </c>
      <c r="C192" s="17" t="s">
        <v>59</v>
      </c>
      <c r="D192" s="21" t="s">
        <v>32</v>
      </c>
    </row>
    <row r="193" spans="1:4" x14ac:dyDescent="0.2">
      <c r="A193" s="16" t="s">
        <v>64</v>
      </c>
      <c r="B193" s="79" t="s">
        <v>76</v>
      </c>
      <c r="C193" s="17" t="s">
        <v>60</v>
      </c>
      <c r="D193" s="21" t="s">
        <v>32</v>
      </c>
    </row>
    <row r="194" spans="1:4" x14ac:dyDescent="0.2">
      <c r="A194" s="5"/>
      <c r="B194" s="10"/>
      <c r="C194" s="13"/>
      <c r="D194" s="4"/>
    </row>
    <row r="195" spans="1:4" x14ac:dyDescent="0.2">
      <c r="A195" s="4"/>
      <c r="B195" s="4"/>
      <c r="C195" s="4"/>
      <c r="D195" s="4"/>
    </row>
    <row r="196" spans="1:4" x14ac:dyDescent="0.2">
      <c r="A196" s="80"/>
      <c r="B196" s="56"/>
      <c r="C196" s="13"/>
      <c r="D196" s="4"/>
    </row>
    <row r="197" spans="1:4" x14ac:dyDescent="0.2">
      <c r="A197" s="80"/>
      <c r="B197" s="56"/>
      <c r="C197" s="13"/>
      <c r="D197" s="4"/>
    </row>
    <row r="198" spans="1:4" x14ac:dyDescent="0.2">
      <c r="A198" s="80"/>
      <c r="B198" s="56"/>
      <c r="C198" s="13"/>
      <c r="D198" s="4"/>
    </row>
    <row r="199" spans="1:4" x14ac:dyDescent="0.2">
      <c r="A199" s="80"/>
      <c r="B199" s="56"/>
      <c r="C199" s="13"/>
      <c r="D199" s="4"/>
    </row>
    <row r="200" spans="1:4" x14ac:dyDescent="0.2">
      <c r="A200" s="80"/>
      <c r="B200" s="56"/>
      <c r="C200" s="13"/>
      <c r="D200" s="4"/>
    </row>
    <row r="201" spans="1:4" x14ac:dyDescent="0.2">
      <c r="A201" s="80"/>
      <c r="B201" s="56"/>
      <c r="C201" s="13"/>
      <c r="D201" s="4"/>
    </row>
    <row r="202" spans="1:4" ht="36.75" customHeight="1" x14ac:dyDescent="0.2">
      <c r="A202" s="157" t="s">
        <v>177</v>
      </c>
      <c r="B202" s="158"/>
      <c r="C202" s="106" t="s">
        <v>181</v>
      </c>
      <c r="D202" s="52" t="s">
        <v>47</v>
      </c>
    </row>
    <row r="203" spans="1:4" x14ac:dyDescent="0.2">
      <c r="A203" s="104" t="s">
        <v>1</v>
      </c>
      <c r="B203" s="103" t="s">
        <v>96</v>
      </c>
      <c r="C203" s="96" t="s">
        <v>316</v>
      </c>
      <c r="D203" s="95" t="s">
        <v>47</v>
      </c>
    </row>
    <row r="204" spans="1:4" x14ac:dyDescent="0.2">
      <c r="A204" s="104" t="s">
        <v>1</v>
      </c>
      <c r="B204" s="103" t="s">
        <v>96</v>
      </c>
      <c r="C204" s="96" t="s">
        <v>174</v>
      </c>
      <c r="D204" s="95" t="s">
        <v>47</v>
      </c>
    </row>
    <row r="205" spans="1:4" x14ac:dyDescent="0.2">
      <c r="A205" s="104" t="s">
        <v>1</v>
      </c>
      <c r="B205" s="103" t="s">
        <v>96</v>
      </c>
      <c r="C205" s="96" t="s">
        <v>175</v>
      </c>
      <c r="D205" s="95" t="s">
        <v>47</v>
      </c>
    </row>
    <row r="206" spans="1:4" x14ac:dyDescent="0.2">
      <c r="A206" s="104" t="s">
        <v>1</v>
      </c>
      <c r="B206" s="103" t="s">
        <v>96</v>
      </c>
      <c r="C206" s="96" t="s">
        <v>176</v>
      </c>
      <c r="D206" s="95" t="s">
        <v>47</v>
      </c>
    </row>
    <row r="207" spans="1:4" x14ac:dyDescent="0.2">
      <c r="A207" s="16" t="s">
        <v>1</v>
      </c>
      <c r="B207" s="79">
        <v>39997</v>
      </c>
      <c r="C207" s="17" t="s">
        <v>74</v>
      </c>
      <c r="D207" s="21" t="s">
        <v>47</v>
      </c>
    </row>
    <row r="208" spans="1:4" ht="22.5" x14ac:dyDescent="0.2">
      <c r="A208" s="104" t="s">
        <v>1</v>
      </c>
      <c r="B208" s="103" t="s">
        <v>96</v>
      </c>
      <c r="C208" s="96" t="s">
        <v>317</v>
      </c>
      <c r="D208" s="95" t="s">
        <v>47</v>
      </c>
    </row>
    <row r="209" spans="1:4" x14ac:dyDescent="0.2">
      <c r="A209" s="16" t="s">
        <v>64</v>
      </c>
      <c r="B209" s="79" t="s">
        <v>75</v>
      </c>
      <c r="C209" s="17" t="s">
        <v>59</v>
      </c>
      <c r="D209" s="21" t="s">
        <v>32</v>
      </c>
    </row>
    <row r="210" spans="1:4" x14ac:dyDescent="0.2">
      <c r="A210" s="16" t="s">
        <v>64</v>
      </c>
      <c r="B210" s="79" t="s">
        <v>76</v>
      </c>
      <c r="C210" s="17" t="s">
        <v>60</v>
      </c>
      <c r="D210" s="21" t="s">
        <v>32</v>
      </c>
    </row>
    <row r="211" spans="1:4" x14ac:dyDescent="0.2">
      <c r="A211" s="5"/>
      <c r="B211" s="10"/>
      <c r="C211" s="13"/>
      <c r="D211" s="4"/>
    </row>
    <row r="212" spans="1:4" x14ac:dyDescent="0.2">
      <c r="A212" s="4"/>
      <c r="B212" s="4"/>
      <c r="C212" s="4"/>
      <c r="D212" s="4"/>
    </row>
    <row r="213" spans="1:4" x14ac:dyDescent="0.2">
      <c r="A213" s="80"/>
      <c r="B213" s="56"/>
      <c r="C213" s="13"/>
      <c r="D213" s="4"/>
    </row>
    <row r="214" spans="1:4" x14ac:dyDescent="0.2">
      <c r="A214" s="80"/>
      <c r="B214" s="56"/>
      <c r="C214" s="13"/>
      <c r="D214" s="4"/>
    </row>
    <row r="215" spans="1:4" ht="41.25" customHeight="1" x14ac:dyDescent="0.2">
      <c r="A215" s="157" t="s">
        <v>178</v>
      </c>
      <c r="B215" s="158"/>
      <c r="C215" s="78" t="s">
        <v>182</v>
      </c>
      <c r="D215" s="52" t="s">
        <v>47</v>
      </c>
    </row>
    <row r="216" spans="1:4" x14ac:dyDescent="0.2">
      <c r="A216" s="104" t="s">
        <v>1</v>
      </c>
      <c r="B216" s="103" t="s">
        <v>96</v>
      </c>
      <c r="C216" s="96" t="s">
        <v>318</v>
      </c>
      <c r="D216" s="95" t="s">
        <v>47</v>
      </c>
    </row>
    <row r="217" spans="1:4" x14ac:dyDescent="0.2">
      <c r="A217" s="104" t="s">
        <v>1</v>
      </c>
      <c r="B217" s="103" t="s">
        <v>96</v>
      </c>
      <c r="C217" s="96" t="s">
        <v>174</v>
      </c>
      <c r="D217" s="95" t="s">
        <v>47</v>
      </c>
    </row>
    <row r="218" spans="1:4" x14ac:dyDescent="0.2">
      <c r="A218" s="104" t="s">
        <v>1</v>
      </c>
      <c r="B218" s="103" t="s">
        <v>96</v>
      </c>
      <c r="C218" s="96" t="s">
        <v>175</v>
      </c>
      <c r="D218" s="95" t="s">
        <v>47</v>
      </c>
    </row>
    <row r="219" spans="1:4" x14ac:dyDescent="0.2">
      <c r="A219" s="104" t="s">
        <v>1</v>
      </c>
      <c r="B219" s="103" t="s">
        <v>96</v>
      </c>
      <c r="C219" s="96" t="s">
        <v>176</v>
      </c>
      <c r="D219" s="95" t="s">
        <v>47</v>
      </c>
    </row>
    <row r="220" spans="1:4" x14ac:dyDescent="0.2">
      <c r="A220" s="16" t="s">
        <v>1</v>
      </c>
      <c r="B220" s="79">
        <v>39997</v>
      </c>
      <c r="C220" s="17" t="s">
        <v>74</v>
      </c>
      <c r="D220" s="21" t="s">
        <v>47</v>
      </c>
    </row>
    <row r="221" spans="1:4" x14ac:dyDescent="0.2">
      <c r="A221" s="104" t="s">
        <v>1</v>
      </c>
      <c r="B221" s="103" t="s">
        <v>96</v>
      </c>
      <c r="C221" s="96" t="s">
        <v>319</v>
      </c>
      <c r="D221" s="95" t="s">
        <v>47</v>
      </c>
    </row>
    <row r="222" spans="1:4" x14ac:dyDescent="0.2">
      <c r="A222" s="16" t="s">
        <v>64</v>
      </c>
      <c r="B222" s="79" t="s">
        <v>75</v>
      </c>
      <c r="C222" s="17" t="s">
        <v>59</v>
      </c>
      <c r="D222" s="21" t="s">
        <v>32</v>
      </c>
    </row>
    <row r="223" spans="1:4" x14ac:dyDescent="0.2">
      <c r="A223" s="16" t="s">
        <v>64</v>
      </c>
      <c r="B223" s="79" t="s">
        <v>76</v>
      </c>
      <c r="C223" s="17" t="s">
        <v>60</v>
      </c>
      <c r="D223" s="21" t="s">
        <v>32</v>
      </c>
    </row>
    <row r="224" spans="1:4" x14ac:dyDescent="0.2">
      <c r="A224" s="5"/>
      <c r="B224" s="10"/>
      <c r="C224" s="13"/>
      <c r="D224" s="4"/>
    </row>
    <row r="225" spans="1:4" x14ac:dyDescent="0.2">
      <c r="A225" s="4"/>
      <c r="B225" s="4"/>
      <c r="C225" s="4"/>
      <c r="D225" s="4"/>
    </row>
    <row r="226" spans="1:4" x14ac:dyDescent="0.2">
      <c r="A226" s="80"/>
      <c r="B226" s="56"/>
      <c r="C226" s="13"/>
      <c r="D226" s="4"/>
    </row>
    <row r="227" spans="1:4" x14ac:dyDescent="0.2">
      <c r="A227" s="80"/>
      <c r="B227" s="56"/>
      <c r="C227" s="13"/>
      <c r="D227" s="4"/>
    </row>
    <row r="228" spans="1:4" ht="22.5" customHeight="1" x14ac:dyDescent="0.2">
      <c r="A228" s="157" t="s">
        <v>183</v>
      </c>
      <c r="B228" s="158"/>
      <c r="C228" s="78" t="s">
        <v>187</v>
      </c>
      <c r="D228" s="52" t="s">
        <v>47</v>
      </c>
    </row>
    <row r="229" spans="1:4" ht="22.5" x14ac:dyDescent="0.2">
      <c r="A229" s="104" t="s">
        <v>1</v>
      </c>
      <c r="B229" s="103" t="s">
        <v>96</v>
      </c>
      <c r="C229" s="96" t="s">
        <v>184</v>
      </c>
      <c r="D229" s="95" t="s">
        <v>47</v>
      </c>
    </row>
    <row r="230" spans="1:4" ht="22.5" x14ac:dyDescent="0.2">
      <c r="A230" s="104" t="s">
        <v>1</v>
      </c>
      <c r="B230" s="103" t="s">
        <v>96</v>
      </c>
      <c r="C230" s="96" t="s">
        <v>185</v>
      </c>
      <c r="D230" s="95" t="s">
        <v>47</v>
      </c>
    </row>
    <row r="231" spans="1:4" x14ac:dyDescent="0.2">
      <c r="A231" s="104" t="s">
        <v>1</v>
      </c>
      <c r="B231" s="103" t="s">
        <v>96</v>
      </c>
      <c r="C231" s="96" t="s">
        <v>174</v>
      </c>
      <c r="D231" s="97" t="s">
        <v>47</v>
      </c>
    </row>
    <row r="232" spans="1:4" x14ac:dyDescent="0.2">
      <c r="A232" s="104" t="s">
        <v>1</v>
      </c>
      <c r="B232" s="103" t="s">
        <v>96</v>
      </c>
      <c r="C232" s="96" t="s">
        <v>97</v>
      </c>
      <c r="D232" s="95" t="s">
        <v>47</v>
      </c>
    </row>
    <row r="233" spans="1:4" x14ac:dyDescent="0.2">
      <c r="A233" s="104" t="s">
        <v>1</v>
      </c>
      <c r="B233" s="103" t="s">
        <v>96</v>
      </c>
      <c r="C233" s="96" t="s">
        <v>98</v>
      </c>
      <c r="D233" s="95" t="s">
        <v>47</v>
      </c>
    </row>
    <row r="234" spans="1:4" x14ac:dyDescent="0.2">
      <c r="A234" s="16" t="s">
        <v>1</v>
      </c>
      <c r="B234" s="79">
        <v>39997</v>
      </c>
      <c r="C234" s="21" t="s">
        <v>99</v>
      </c>
      <c r="D234" s="21" t="s">
        <v>47</v>
      </c>
    </row>
    <row r="235" spans="1:4" x14ac:dyDescent="0.2">
      <c r="A235" s="16" t="s">
        <v>64</v>
      </c>
      <c r="B235" s="79" t="s">
        <v>75</v>
      </c>
      <c r="C235" s="17" t="s">
        <v>59</v>
      </c>
      <c r="D235" s="21" t="s">
        <v>32</v>
      </c>
    </row>
    <row r="236" spans="1:4" x14ac:dyDescent="0.2">
      <c r="A236" s="16" t="s">
        <v>64</v>
      </c>
      <c r="B236" s="79" t="s">
        <v>76</v>
      </c>
      <c r="C236" s="17" t="s">
        <v>60</v>
      </c>
      <c r="D236" s="21" t="s">
        <v>32</v>
      </c>
    </row>
    <row r="237" spans="1:4" x14ac:dyDescent="0.2">
      <c r="A237" s="5"/>
      <c r="B237" s="10"/>
      <c r="C237" s="13"/>
      <c r="D237" s="4"/>
    </row>
    <row r="238" spans="1:4" x14ac:dyDescent="0.2">
      <c r="A238" s="4"/>
      <c r="B238" s="4"/>
      <c r="C238" s="4"/>
      <c r="D238" s="4"/>
    </row>
    <row r="239" spans="1:4" x14ac:dyDescent="0.2">
      <c r="A239" s="80"/>
      <c r="B239" s="56"/>
      <c r="C239" s="13"/>
      <c r="D239" s="4"/>
    </row>
    <row r="240" spans="1:4" x14ac:dyDescent="0.2">
      <c r="A240" s="80"/>
      <c r="B240" s="56"/>
      <c r="C240" s="13"/>
      <c r="D240" s="4"/>
    </row>
    <row r="241" spans="1:4" x14ac:dyDescent="0.2">
      <c r="A241" s="80"/>
      <c r="B241" s="56"/>
      <c r="C241" s="13"/>
      <c r="D241" s="4"/>
    </row>
    <row r="242" spans="1:4" x14ac:dyDescent="0.2">
      <c r="A242" s="80"/>
      <c r="B242" s="56"/>
      <c r="C242" s="13"/>
      <c r="D242" s="4"/>
    </row>
    <row r="243" spans="1:4" x14ac:dyDescent="0.2">
      <c r="A243" s="80"/>
      <c r="B243" s="56"/>
      <c r="C243" s="13"/>
      <c r="D243" s="4"/>
    </row>
    <row r="244" spans="1:4" x14ac:dyDescent="0.2">
      <c r="A244" s="80"/>
      <c r="B244" s="56"/>
      <c r="C244" s="13"/>
      <c r="D244" s="4"/>
    </row>
    <row r="245" spans="1:4" x14ac:dyDescent="0.2">
      <c r="A245" s="80"/>
      <c r="B245" s="56"/>
      <c r="C245" s="13"/>
      <c r="D245" s="4"/>
    </row>
    <row r="246" spans="1:4" x14ac:dyDescent="0.2">
      <c r="A246" s="80"/>
      <c r="B246" s="56"/>
      <c r="C246" s="13"/>
      <c r="D246" s="4"/>
    </row>
    <row r="247" spans="1:4" x14ac:dyDescent="0.2">
      <c r="A247" s="80"/>
      <c r="B247" s="56"/>
      <c r="C247" s="13"/>
      <c r="D247" s="4"/>
    </row>
    <row r="248" spans="1:4" x14ac:dyDescent="0.2">
      <c r="A248" s="80"/>
      <c r="B248" s="56"/>
      <c r="C248" s="13"/>
      <c r="D248" s="4"/>
    </row>
    <row r="249" spans="1:4" x14ac:dyDescent="0.2">
      <c r="A249" s="80"/>
      <c r="B249" s="56"/>
      <c r="C249" s="13"/>
      <c r="D249" s="4"/>
    </row>
    <row r="250" spans="1:4" x14ac:dyDescent="0.2">
      <c r="A250" s="80"/>
      <c r="B250" s="56"/>
      <c r="C250" s="13"/>
      <c r="D250" s="4"/>
    </row>
    <row r="251" spans="1:4" x14ac:dyDescent="0.2">
      <c r="A251" s="80"/>
      <c r="B251" s="56"/>
      <c r="C251" s="13"/>
      <c r="D251" s="4"/>
    </row>
    <row r="252" spans="1:4" x14ac:dyDescent="0.2">
      <c r="A252" s="80"/>
      <c r="B252" s="56"/>
      <c r="C252" s="13"/>
      <c r="D252" s="4"/>
    </row>
    <row r="253" spans="1:4" ht="33.75" customHeight="1" x14ac:dyDescent="0.2">
      <c r="A253" s="157" t="s">
        <v>186</v>
      </c>
      <c r="B253" s="158"/>
      <c r="C253" s="78" t="s">
        <v>188</v>
      </c>
      <c r="D253" s="52" t="s">
        <v>47</v>
      </c>
    </row>
    <row r="254" spans="1:4" ht="22.5" x14ac:dyDescent="0.2">
      <c r="A254" s="104" t="s">
        <v>1</v>
      </c>
      <c r="B254" s="103" t="s">
        <v>96</v>
      </c>
      <c r="C254" s="96" t="s">
        <v>189</v>
      </c>
      <c r="D254" s="95" t="s">
        <v>47</v>
      </c>
    </row>
    <row r="255" spans="1:4" ht="22.5" x14ac:dyDescent="0.2">
      <c r="A255" s="104" t="s">
        <v>1</v>
      </c>
      <c r="B255" s="103" t="s">
        <v>96</v>
      </c>
      <c r="C255" s="96" t="s">
        <v>190</v>
      </c>
      <c r="D255" s="95" t="s">
        <v>47</v>
      </c>
    </row>
    <row r="256" spans="1:4" x14ac:dyDescent="0.2">
      <c r="A256" s="104" t="s">
        <v>1</v>
      </c>
      <c r="B256" s="103" t="s">
        <v>96</v>
      </c>
      <c r="C256" s="96" t="s">
        <v>174</v>
      </c>
      <c r="D256" s="97" t="s">
        <v>47</v>
      </c>
    </row>
    <row r="257" spans="1:4" x14ac:dyDescent="0.2">
      <c r="A257" s="104" t="s">
        <v>1</v>
      </c>
      <c r="B257" s="103" t="s">
        <v>96</v>
      </c>
      <c r="C257" s="96" t="s">
        <v>97</v>
      </c>
      <c r="D257" s="95" t="s">
        <v>47</v>
      </c>
    </row>
    <row r="258" spans="1:4" x14ac:dyDescent="0.2">
      <c r="A258" s="104" t="s">
        <v>1</v>
      </c>
      <c r="B258" s="103" t="s">
        <v>96</v>
      </c>
      <c r="C258" s="96" t="s">
        <v>98</v>
      </c>
      <c r="D258" s="95" t="s">
        <v>47</v>
      </c>
    </row>
    <row r="259" spans="1:4" x14ac:dyDescent="0.2">
      <c r="A259" s="16" t="s">
        <v>1</v>
      </c>
      <c r="B259" s="79">
        <v>39997</v>
      </c>
      <c r="C259" s="21" t="s">
        <v>99</v>
      </c>
      <c r="D259" s="21" t="s">
        <v>47</v>
      </c>
    </row>
    <row r="260" spans="1:4" x14ac:dyDescent="0.2">
      <c r="A260" s="16" t="s">
        <v>64</v>
      </c>
      <c r="B260" s="79" t="s">
        <v>75</v>
      </c>
      <c r="C260" s="17" t="s">
        <v>59</v>
      </c>
      <c r="D260" s="21" t="s">
        <v>32</v>
      </c>
    </row>
    <row r="261" spans="1:4" x14ac:dyDescent="0.2">
      <c r="A261" s="16" t="s">
        <v>64</v>
      </c>
      <c r="B261" s="79" t="s">
        <v>76</v>
      </c>
      <c r="C261" s="17" t="s">
        <v>60</v>
      </c>
      <c r="D261" s="21" t="s">
        <v>32</v>
      </c>
    </row>
    <row r="262" spans="1:4" x14ac:dyDescent="0.2">
      <c r="A262" s="5"/>
      <c r="B262" s="10"/>
      <c r="C262" s="13"/>
      <c r="D262" s="4"/>
    </row>
    <row r="263" spans="1:4" x14ac:dyDescent="0.2">
      <c r="A263" s="4"/>
      <c r="B263" s="4"/>
      <c r="C263" s="4"/>
      <c r="D263" s="4"/>
    </row>
    <row r="264" spans="1:4" x14ac:dyDescent="0.2">
      <c r="A264" s="80"/>
      <c r="B264" s="56"/>
      <c r="C264" s="13"/>
      <c r="D264" s="4"/>
    </row>
    <row r="265" spans="1:4" x14ac:dyDescent="0.2">
      <c r="A265" s="80"/>
      <c r="B265" s="56"/>
      <c r="C265" s="13"/>
      <c r="D265" s="4"/>
    </row>
    <row r="266" spans="1:4" ht="22.5" customHeight="1" x14ac:dyDescent="0.2">
      <c r="A266" s="157" t="s">
        <v>183</v>
      </c>
      <c r="B266" s="158"/>
      <c r="C266" s="78" t="s">
        <v>191</v>
      </c>
      <c r="D266" s="52" t="s">
        <v>47</v>
      </c>
    </row>
    <row r="267" spans="1:4" ht="22.5" x14ac:dyDescent="0.2">
      <c r="A267" s="104" t="s">
        <v>1</v>
      </c>
      <c r="B267" s="103" t="s">
        <v>96</v>
      </c>
      <c r="C267" s="96" t="s">
        <v>192</v>
      </c>
      <c r="D267" s="95" t="s">
        <v>47</v>
      </c>
    </row>
    <row r="268" spans="1:4" ht="22.5" x14ac:dyDescent="0.2">
      <c r="A268" s="104" t="s">
        <v>1</v>
      </c>
      <c r="B268" s="103" t="s">
        <v>96</v>
      </c>
      <c r="C268" s="96" t="s">
        <v>193</v>
      </c>
      <c r="D268" s="95" t="s">
        <v>47</v>
      </c>
    </row>
    <row r="269" spans="1:4" x14ac:dyDescent="0.2">
      <c r="A269" s="104" t="s">
        <v>1</v>
      </c>
      <c r="B269" s="103" t="s">
        <v>96</v>
      </c>
      <c r="C269" s="96" t="s">
        <v>174</v>
      </c>
      <c r="D269" s="97" t="s">
        <v>47</v>
      </c>
    </row>
    <row r="270" spans="1:4" x14ac:dyDescent="0.2">
      <c r="A270" s="104" t="s">
        <v>1</v>
      </c>
      <c r="B270" s="103" t="s">
        <v>96</v>
      </c>
      <c r="C270" s="96" t="s">
        <v>97</v>
      </c>
      <c r="D270" s="95" t="s">
        <v>47</v>
      </c>
    </row>
    <row r="271" spans="1:4" x14ac:dyDescent="0.2">
      <c r="A271" s="104" t="s">
        <v>1</v>
      </c>
      <c r="B271" s="103" t="s">
        <v>96</v>
      </c>
      <c r="C271" s="96" t="s">
        <v>98</v>
      </c>
      <c r="D271" s="95" t="s">
        <v>47</v>
      </c>
    </row>
    <row r="272" spans="1:4" x14ac:dyDescent="0.2">
      <c r="A272" s="16" t="s">
        <v>1</v>
      </c>
      <c r="B272" s="79">
        <v>39997</v>
      </c>
      <c r="C272" s="21" t="s">
        <v>99</v>
      </c>
      <c r="D272" s="21" t="s">
        <v>47</v>
      </c>
    </row>
    <row r="273" spans="1:4" x14ac:dyDescent="0.2">
      <c r="A273" s="16" t="s">
        <v>64</v>
      </c>
      <c r="B273" s="79" t="s">
        <v>75</v>
      </c>
      <c r="C273" s="17" t="s">
        <v>59</v>
      </c>
      <c r="D273" s="21" t="s">
        <v>32</v>
      </c>
    </row>
    <row r="274" spans="1:4" x14ac:dyDescent="0.2">
      <c r="A274" s="16" t="s">
        <v>64</v>
      </c>
      <c r="B274" s="79" t="s">
        <v>76</v>
      </c>
      <c r="C274" s="17" t="s">
        <v>60</v>
      </c>
      <c r="D274" s="21" t="s">
        <v>32</v>
      </c>
    </row>
    <row r="275" spans="1:4" x14ac:dyDescent="0.2">
      <c r="A275" s="5"/>
      <c r="B275" s="10"/>
      <c r="C275" s="13"/>
      <c r="D275" s="4"/>
    </row>
    <row r="276" spans="1:4" x14ac:dyDescent="0.2">
      <c r="A276" s="4"/>
      <c r="B276" s="4"/>
      <c r="C276" s="4"/>
      <c r="D276" s="4"/>
    </row>
    <row r="277" spans="1:4" x14ac:dyDescent="0.2">
      <c r="A277" s="80"/>
      <c r="B277" s="56"/>
      <c r="C277" s="13"/>
      <c r="D277" s="4"/>
    </row>
    <row r="278" spans="1:4" x14ac:dyDescent="0.2">
      <c r="A278" s="80"/>
      <c r="B278" s="56"/>
      <c r="C278" s="13"/>
      <c r="D278" s="4"/>
    </row>
    <row r="279" spans="1:4" ht="33.75" customHeight="1" x14ac:dyDescent="0.2">
      <c r="A279" s="157" t="s">
        <v>178</v>
      </c>
      <c r="B279" s="158"/>
      <c r="C279" s="78" t="s">
        <v>194</v>
      </c>
      <c r="D279" s="52" t="s">
        <v>47</v>
      </c>
    </row>
    <row r="280" spans="1:4" x14ac:dyDescent="0.2">
      <c r="A280" s="104" t="s">
        <v>1</v>
      </c>
      <c r="B280" s="103" t="s">
        <v>96</v>
      </c>
      <c r="C280" s="96" t="s">
        <v>195</v>
      </c>
      <c r="D280" s="95" t="s">
        <v>47</v>
      </c>
    </row>
    <row r="281" spans="1:4" x14ac:dyDescent="0.2">
      <c r="A281" s="104" t="s">
        <v>1</v>
      </c>
      <c r="B281" s="103" t="s">
        <v>96</v>
      </c>
      <c r="C281" s="96" t="s">
        <v>174</v>
      </c>
      <c r="D281" s="95" t="s">
        <v>47</v>
      </c>
    </row>
    <row r="282" spans="1:4" x14ac:dyDescent="0.2">
      <c r="A282" s="104" t="s">
        <v>1</v>
      </c>
      <c r="B282" s="103" t="s">
        <v>96</v>
      </c>
      <c r="C282" s="96" t="s">
        <v>175</v>
      </c>
      <c r="D282" s="95" t="s">
        <v>47</v>
      </c>
    </row>
    <row r="283" spans="1:4" x14ac:dyDescent="0.2">
      <c r="A283" s="104" t="s">
        <v>1</v>
      </c>
      <c r="B283" s="103" t="s">
        <v>96</v>
      </c>
      <c r="C283" s="96" t="s">
        <v>176</v>
      </c>
      <c r="D283" s="95" t="s">
        <v>47</v>
      </c>
    </row>
    <row r="284" spans="1:4" x14ac:dyDescent="0.2">
      <c r="A284" s="16" t="s">
        <v>1</v>
      </c>
      <c r="B284" s="79">
        <v>39997</v>
      </c>
      <c r="C284" s="17" t="s">
        <v>74</v>
      </c>
      <c r="D284" s="21" t="s">
        <v>47</v>
      </c>
    </row>
    <row r="285" spans="1:4" ht="22.5" x14ac:dyDescent="0.2">
      <c r="A285" s="104" t="s">
        <v>1</v>
      </c>
      <c r="B285" s="103" t="s">
        <v>96</v>
      </c>
      <c r="C285" s="96" t="s">
        <v>196</v>
      </c>
      <c r="D285" s="95" t="s">
        <v>47</v>
      </c>
    </row>
    <row r="286" spans="1:4" x14ac:dyDescent="0.2">
      <c r="A286" s="16" t="s">
        <v>64</v>
      </c>
      <c r="B286" s="79" t="s">
        <v>75</v>
      </c>
      <c r="C286" s="17" t="s">
        <v>59</v>
      </c>
      <c r="D286" s="21" t="s">
        <v>32</v>
      </c>
    </row>
    <row r="287" spans="1:4" x14ac:dyDescent="0.2">
      <c r="A287" s="16" t="s">
        <v>64</v>
      </c>
      <c r="B287" s="79" t="s">
        <v>76</v>
      </c>
      <c r="C287" s="17" t="s">
        <v>60</v>
      </c>
      <c r="D287" s="21" t="s">
        <v>32</v>
      </c>
    </row>
    <row r="288" spans="1:4" x14ac:dyDescent="0.2">
      <c r="A288" s="5"/>
      <c r="B288" s="10"/>
      <c r="C288" s="13"/>
      <c r="D288" s="4"/>
    </row>
    <row r="289" spans="1:4" x14ac:dyDescent="0.2">
      <c r="A289" s="4"/>
      <c r="B289" s="4"/>
      <c r="C289" s="4"/>
      <c r="D289" s="4"/>
    </row>
    <row r="290" spans="1:4" x14ac:dyDescent="0.2">
      <c r="A290" s="80"/>
      <c r="B290" s="56"/>
      <c r="C290" s="13"/>
      <c r="D290" s="4"/>
    </row>
    <row r="291" spans="1:4" x14ac:dyDescent="0.2">
      <c r="A291" s="80"/>
      <c r="B291" s="56"/>
      <c r="C291" s="13"/>
      <c r="D291" s="4"/>
    </row>
    <row r="292" spans="1:4" x14ac:dyDescent="0.2">
      <c r="A292" s="80"/>
      <c r="B292" s="56"/>
      <c r="C292" s="13"/>
      <c r="D292" s="4"/>
    </row>
    <row r="293" spans="1:4" x14ac:dyDescent="0.2">
      <c r="A293" s="80"/>
      <c r="B293" s="56"/>
      <c r="C293" s="13"/>
      <c r="D293" s="4"/>
    </row>
    <row r="294" spans="1:4" x14ac:dyDescent="0.2">
      <c r="A294" s="80"/>
      <c r="B294" s="56"/>
      <c r="C294" s="13"/>
      <c r="D294" s="4"/>
    </row>
    <row r="295" spans="1:4" x14ac:dyDescent="0.2">
      <c r="A295" s="80"/>
      <c r="B295" s="56"/>
      <c r="C295" s="13"/>
      <c r="D295" s="4"/>
    </row>
    <row r="296" spans="1:4" x14ac:dyDescent="0.2">
      <c r="A296" s="80"/>
      <c r="B296" s="56"/>
      <c r="C296" s="13"/>
      <c r="D296" s="4"/>
    </row>
    <row r="297" spans="1:4" x14ac:dyDescent="0.2">
      <c r="A297" s="80"/>
      <c r="B297" s="56"/>
      <c r="C297" s="13"/>
      <c r="D297" s="4"/>
    </row>
    <row r="298" spans="1:4" x14ac:dyDescent="0.2">
      <c r="A298" s="80"/>
      <c r="B298" s="56"/>
      <c r="C298" s="13"/>
      <c r="D298" s="4"/>
    </row>
    <row r="299" spans="1:4" x14ac:dyDescent="0.2">
      <c r="A299" s="80"/>
      <c r="B299" s="56"/>
      <c r="C299" s="13"/>
      <c r="D299" s="4"/>
    </row>
    <row r="300" spans="1:4" x14ac:dyDescent="0.2">
      <c r="A300" s="80"/>
      <c r="B300" s="56"/>
      <c r="C300" s="13"/>
      <c r="D300" s="4"/>
    </row>
    <row r="301" spans="1:4" x14ac:dyDescent="0.2">
      <c r="A301" s="80"/>
      <c r="B301" s="56"/>
      <c r="C301" s="13"/>
      <c r="D301" s="4"/>
    </row>
    <row r="302" spans="1:4" x14ac:dyDescent="0.2">
      <c r="A302" s="80"/>
      <c r="B302" s="56"/>
      <c r="C302" s="13"/>
      <c r="D302" s="4"/>
    </row>
    <row r="303" spans="1:4" x14ac:dyDescent="0.2">
      <c r="A303" s="80"/>
      <c r="B303" s="56"/>
      <c r="C303" s="13"/>
      <c r="D303" s="4"/>
    </row>
    <row r="304" spans="1:4" ht="22.5" customHeight="1" x14ac:dyDescent="0.2">
      <c r="A304" s="157" t="s">
        <v>199</v>
      </c>
      <c r="B304" s="158"/>
      <c r="C304" s="78" t="s">
        <v>200</v>
      </c>
      <c r="D304" s="52" t="s">
        <v>47</v>
      </c>
    </row>
    <row r="305" spans="1:4" ht="22.5" x14ac:dyDescent="0.2">
      <c r="A305" s="104" t="s">
        <v>1</v>
      </c>
      <c r="B305" s="103" t="s">
        <v>96</v>
      </c>
      <c r="C305" s="96" t="s">
        <v>197</v>
      </c>
      <c r="D305" s="95" t="s">
        <v>47</v>
      </c>
    </row>
    <row r="306" spans="1:4" ht="22.5" x14ac:dyDescent="0.2">
      <c r="A306" s="104" t="s">
        <v>1</v>
      </c>
      <c r="B306" s="103" t="s">
        <v>96</v>
      </c>
      <c r="C306" s="96" t="s">
        <v>198</v>
      </c>
      <c r="D306" s="95" t="s">
        <v>47</v>
      </c>
    </row>
    <row r="307" spans="1:4" x14ac:dyDescent="0.2">
      <c r="A307" s="104" t="s">
        <v>1</v>
      </c>
      <c r="B307" s="103" t="s">
        <v>96</v>
      </c>
      <c r="C307" s="96" t="s">
        <v>174</v>
      </c>
      <c r="D307" s="97" t="s">
        <v>47</v>
      </c>
    </row>
    <row r="308" spans="1:4" x14ac:dyDescent="0.2">
      <c r="A308" s="104" t="s">
        <v>1</v>
      </c>
      <c r="B308" s="103" t="s">
        <v>96</v>
      </c>
      <c r="C308" s="96" t="s">
        <v>97</v>
      </c>
      <c r="D308" s="95" t="s">
        <v>47</v>
      </c>
    </row>
    <row r="309" spans="1:4" x14ac:dyDescent="0.2">
      <c r="A309" s="104" t="s">
        <v>1</v>
      </c>
      <c r="B309" s="103" t="s">
        <v>96</v>
      </c>
      <c r="C309" s="96" t="s">
        <v>98</v>
      </c>
      <c r="D309" s="95" t="s">
        <v>47</v>
      </c>
    </row>
    <row r="310" spans="1:4" x14ac:dyDescent="0.2">
      <c r="A310" s="16" t="s">
        <v>1</v>
      </c>
      <c r="B310" s="79">
        <v>39997</v>
      </c>
      <c r="C310" s="21" t="s">
        <v>99</v>
      </c>
      <c r="D310" s="21" t="s">
        <v>47</v>
      </c>
    </row>
    <row r="311" spans="1:4" x14ac:dyDescent="0.2">
      <c r="A311" s="16" t="s">
        <v>64</v>
      </c>
      <c r="B311" s="79" t="s">
        <v>75</v>
      </c>
      <c r="C311" s="17" t="s">
        <v>59</v>
      </c>
      <c r="D311" s="21" t="s">
        <v>32</v>
      </c>
    </row>
    <row r="312" spans="1:4" x14ac:dyDescent="0.2">
      <c r="A312" s="16" t="s">
        <v>64</v>
      </c>
      <c r="B312" s="79" t="s">
        <v>76</v>
      </c>
      <c r="C312" s="17" t="s">
        <v>60</v>
      </c>
      <c r="D312" s="21" t="s">
        <v>32</v>
      </c>
    </row>
    <row r="313" spans="1:4" x14ac:dyDescent="0.2">
      <c r="A313" s="5"/>
      <c r="B313" s="10"/>
      <c r="C313" s="13"/>
      <c r="D313" s="4"/>
    </row>
    <row r="314" spans="1:4" x14ac:dyDescent="0.2">
      <c r="A314" s="4"/>
      <c r="B314" s="4"/>
      <c r="C314" s="4"/>
      <c r="D314" s="4"/>
    </row>
    <row r="315" spans="1:4" x14ac:dyDescent="0.2">
      <c r="A315" s="80"/>
      <c r="B315" s="56"/>
      <c r="C315" s="13"/>
      <c r="D315" s="4"/>
    </row>
    <row r="316" spans="1:4" x14ac:dyDescent="0.2">
      <c r="A316" s="80"/>
      <c r="B316" s="56"/>
      <c r="C316" s="13"/>
      <c r="D316" s="4"/>
    </row>
    <row r="317" spans="1:4" ht="22.5" customHeight="1" x14ac:dyDescent="0.2">
      <c r="A317" s="157" t="s">
        <v>201</v>
      </c>
      <c r="B317" s="158"/>
      <c r="C317" s="78" t="s">
        <v>202</v>
      </c>
      <c r="D317" s="52" t="s">
        <v>47</v>
      </c>
    </row>
    <row r="318" spans="1:4" ht="22.5" x14ac:dyDescent="0.2">
      <c r="A318" s="104" t="s">
        <v>1</v>
      </c>
      <c r="B318" s="103" t="s">
        <v>96</v>
      </c>
      <c r="C318" s="96" t="s">
        <v>203</v>
      </c>
      <c r="D318" s="95" t="s">
        <v>47</v>
      </c>
    </row>
    <row r="319" spans="1:4" ht="22.5" x14ac:dyDescent="0.2">
      <c r="A319" s="104" t="s">
        <v>1</v>
      </c>
      <c r="B319" s="103" t="s">
        <v>96</v>
      </c>
      <c r="C319" s="96" t="s">
        <v>204</v>
      </c>
      <c r="D319" s="95" t="s">
        <v>47</v>
      </c>
    </row>
    <row r="320" spans="1:4" x14ac:dyDescent="0.2">
      <c r="A320" s="104" t="s">
        <v>1</v>
      </c>
      <c r="B320" s="103" t="s">
        <v>96</v>
      </c>
      <c r="C320" s="96" t="s">
        <v>174</v>
      </c>
      <c r="D320" s="97" t="s">
        <v>47</v>
      </c>
    </row>
    <row r="321" spans="1:4" x14ac:dyDescent="0.2">
      <c r="A321" s="104" t="s">
        <v>1</v>
      </c>
      <c r="B321" s="103" t="s">
        <v>96</v>
      </c>
      <c r="C321" s="96" t="s">
        <v>97</v>
      </c>
      <c r="D321" s="95" t="s">
        <v>47</v>
      </c>
    </row>
    <row r="322" spans="1:4" x14ac:dyDescent="0.2">
      <c r="A322" s="104" t="s">
        <v>1</v>
      </c>
      <c r="B322" s="103" t="s">
        <v>96</v>
      </c>
      <c r="C322" s="96" t="s">
        <v>98</v>
      </c>
      <c r="D322" s="95" t="s">
        <v>47</v>
      </c>
    </row>
    <row r="323" spans="1:4" x14ac:dyDescent="0.2">
      <c r="A323" s="16" t="s">
        <v>1</v>
      </c>
      <c r="B323" s="79">
        <v>39997</v>
      </c>
      <c r="C323" s="21" t="s">
        <v>99</v>
      </c>
      <c r="D323" s="21" t="s">
        <v>47</v>
      </c>
    </row>
    <row r="324" spans="1:4" x14ac:dyDescent="0.2">
      <c r="A324" s="16" t="s">
        <v>64</v>
      </c>
      <c r="B324" s="79" t="s">
        <v>75</v>
      </c>
      <c r="C324" s="17" t="s">
        <v>59</v>
      </c>
      <c r="D324" s="21" t="s">
        <v>32</v>
      </c>
    </row>
    <row r="325" spans="1:4" x14ac:dyDescent="0.2">
      <c r="A325" s="16" t="s">
        <v>64</v>
      </c>
      <c r="B325" s="79" t="s">
        <v>76</v>
      </c>
      <c r="C325" s="17" t="s">
        <v>60</v>
      </c>
      <c r="D325" s="21" t="s">
        <v>32</v>
      </c>
    </row>
    <row r="326" spans="1:4" x14ac:dyDescent="0.2">
      <c r="A326" s="5"/>
      <c r="B326" s="10"/>
      <c r="C326" s="13"/>
      <c r="D326" s="4"/>
    </row>
    <row r="327" spans="1:4" x14ac:dyDescent="0.2">
      <c r="A327" s="4"/>
      <c r="B327" s="4"/>
      <c r="C327" s="4"/>
      <c r="D327" s="4"/>
    </row>
    <row r="328" spans="1:4" x14ac:dyDescent="0.2">
      <c r="A328" s="80"/>
      <c r="B328" s="56"/>
      <c r="C328" s="13"/>
      <c r="D328" s="4"/>
    </row>
    <row r="329" spans="1:4" x14ac:dyDescent="0.2">
      <c r="A329" s="80"/>
      <c r="B329" s="56"/>
      <c r="C329" s="13"/>
      <c r="D329" s="4"/>
    </row>
    <row r="330" spans="1:4" ht="22.5" customHeight="1" x14ac:dyDescent="0.2">
      <c r="A330" s="157" t="s">
        <v>205</v>
      </c>
      <c r="B330" s="158"/>
      <c r="C330" s="78" t="s">
        <v>206</v>
      </c>
      <c r="D330" s="52" t="s">
        <v>47</v>
      </c>
    </row>
    <row r="331" spans="1:4" ht="22.5" x14ac:dyDescent="0.2">
      <c r="A331" s="104" t="s">
        <v>1</v>
      </c>
      <c r="B331" s="103" t="s">
        <v>96</v>
      </c>
      <c r="C331" s="96" t="s">
        <v>207</v>
      </c>
      <c r="D331" s="95" t="s">
        <v>47</v>
      </c>
    </row>
    <row r="332" spans="1:4" ht="22.5" x14ac:dyDescent="0.2">
      <c r="A332" s="104" t="s">
        <v>1</v>
      </c>
      <c r="B332" s="103" t="s">
        <v>96</v>
      </c>
      <c r="C332" s="96" t="s">
        <v>208</v>
      </c>
      <c r="D332" s="95" t="s">
        <v>47</v>
      </c>
    </row>
    <row r="333" spans="1:4" x14ac:dyDescent="0.2">
      <c r="A333" s="104" t="s">
        <v>1</v>
      </c>
      <c r="B333" s="103" t="s">
        <v>96</v>
      </c>
      <c r="C333" s="96" t="s">
        <v>174</v>
      </c>
      <c r="D333" s="97" t="s">
        <v>47</v>
      </c>
    </row>
    <row r="334" spans="1:4" x14ac:dyDescent="0.2">
      <c r="A334" s="104" t="s">
        <v>1</v>
      </c>
      <c r="B334" s="103" t="s">
        <v>96</v>
      </c>
      <c r="C334" s="96" t="s">
        <v>97</v>
      </c>
      <c r="D334" s="95" t="s">
        <v>47</v>
      </c>
    </row>
    <row r="335" spans="1:4" x14ac:dyDescent="0.2">
      <c r="A335" s="104" t="s">
        <v>1</v>
      </c>
      <c r="B335" s="103" t="s">
        <v>96</v>
      </c>
      <c r="C335" s="96" t="s">
        <v>98</v>
      </c>
      <c r="D335" s="95" t="s">
        <v>47</v>
      </c>
    </row>
    <row r="336" spans="1:4" x14ac:dyDescent="0.2">
      <c r="A336" s="16" t="s">
        <v>1</v>
      </c>
      <c r="B336" s="79">
        <v>39997</v>
      </c>
      <c r="C336" s="21" t="s">
        <v>99</v>
      </c>
      <c r="D336" s="21" t="s">
        <v>47</v>
      </c>
    </row>
    <row r="337" spans="1:4" x14ac:dyDescent="0.2">
      <c r="A337" s="16" t="s">
        <v>64</v>
      </c>
      <c r="B337" s="79" t="s">
        <v>75</v>
      </c>
      <c r="C337" s="17" t="s">
        <v>59</v>
      </c>
      <c r="D337" s="21" t="s">
        <v>32</v>
      </c>
    </row>
    <row r="338" spans="1:4" x14ac:dyDescent="0.2">
      <c r="A338" s="16" t="s">
        <v>64</v>
      </c>
      <c r="B338" s="79" t="s">
        <v>76</v>
      </c>
      <c r="C338" s="17" t="s">
        <v>60</v>
      </c>
      <c r="D338" s="21" t="s">
        <v>32</v>
      </c>
    </row>
    <row r="339" spans="1:4" x14ac:dyDescent="0.2">
      <c r="A339" s="5"/>
      <c r="B339" s="10"/>
      <c r="C339" s="13"/>
      <c r="D339" s="4"/>
    </row>
    <row r="340" spans="1:4" x14ac:dyDescent="0.2">
      <c r="A340" s="4"/>
      <c r="B340" s="4"/>
      <c r="C340" s="4"/>
      <c r="D340" s="4"/>
    </row>
    <row r="341" spans="1:4" x14ac:dyDescent="0.2">
      <c r="A341" s="80"/>
      <c r="B341" s="56"/>
      <c r="C341" s="13"/>
      <c r="D341" s="4"/>
    </row>
    <row r="342" spans="1:4" x14ac:dyDescent="0.2">
      <c r="A342" s="80"/>
      <c r="B342" s="56"/>
      <c r="C342" s="13"/>
      <c r="D342" s="4"/>
    </row>
    <row r="343" spans="1:4" ht="12.75" customHeight="1" x14ac:dyDescent="0.2">
      <c r="A343" s="157" t="s">
        <v>209</v>
      </c>
      <c r="B343" s="158"/>
      <c r="C343" s="78" t="s">
        <v>210</v>
      </c>
      <c r="D343" s="52" t="s">
        <v>47</v>
      </c>
    </row>
    <row r="344" spans="1:4" x14ac:dyDescent="0.2">
      <c r="A344" s="104" t="s">
        <v>1</v>
      </c>
      <c r="B344" s="103" t="s">
        <v>96</v>
      </c>
      <c r="C344" s="96" t="s">
        <v>211</v>
      </c>
      <c r="D344" s="95" t="s">
        <v>47</v>
      </c>
    </row>
    <row r="345" spans="1:4" x14ac:dyDescent="0.2">
      <c r="A345" s="16" t="s">
        <v>64</v>
      </c>
      <c r="B345" s="79" t="s">
        <v>75</v>
      </c>
      <c r="C345" s="17" t="s">
        <v>59</v>
      </c>
      <c r="D345" s="21" t="s">
        <v>32</v>
      </c>
    </row>
    <row r="346" spans="1:4" x14ac:dyDescent="0.2">
      <c r="A346" s="16" t="s">
        <v>64</v>
      </c>
      <c r="B346" s="79" t="s">
        <v>76</v>
      </c>
      <c r="C346" s="17" t="s">
        <v>60</v>
      </c>
      <c r="D346" s="21" t="s">
        <v>32</v>
      </c>
    </row>
    <row r="347" spans="1:4" x14ac:dyDescent="0.2">
      <c r="A347" s="5"/>
      <c r="B347" s="10"/>
      <c r="C347" s="13"/>
      <c r="D347" s="4"/>
    </row>
    <row r="348" spans="1:4" x14ac:dyDescent="0.2">
      <c r="A348" s="4"/>
      <c r="B348" s="4"/>
      <c r="C348" s="4"/>
      <c r="D348" s="4"/>
    </row>
    <row r="349" spans="1:4" x14ac:dyDescent="0.2">
      <c r="A349" s="80"/>
      <c r="B349" s="56"/>
      <c r="C349" s="13"/>
      <c r="D349" s="4"/>
    </row>
    <row r="350" spans="1:4" x14ac:dyDescent="0.2">
      <c r="A350" s="80"/>
      <c r="B350" s="56"/>
      <c r="C350" s="13"/>
      <c r="D350" s="4"/>
    </row>
    <row r="351" spans="1:4" x14ac:dyDescent="0.2">
      <c r="A351" s="80"/>
      <c r="B351" s="56"/>
      <c r="C351" s="13"/>
      <c r="D351" s="4"/>
    </row>
    <row r="352" spans="1:4" x14ac:dyDescent="0.2">
      <c r="A352" s="80"/>
      <c r="B352" s="56"/>
      <c r="C352" s="13"/>
      <c r="D352" s="4"/>
    </row>
    <row r="353" spans="1:4" x14ac:dyDescent="0.2">
      <c r="A353" s="80"/>
      <c r="B353" s="56"/>
      <c r="C353" s="13"/>
      <c r="D353" s="4"/>
    </row>
    <row r="354" spans="1:4" x14ac:dyDescent="0.2">
      <c r="A354" s="80"/>
      <c r="B354" s="56"/>
      <c r="C354" s="13"/>
      <c r="D354" s="4"/>
    </row>
    <row r="355" spans="1:4" x14ac:dyDescent="0.2">
      <c r="A355" s="80"/>
      <c r="B355" s="56"/>
      <c r="C355" s="13"/>
      <c r="D355" s="4"/>
    </row>
    <row r="356" spans="1:4" x14ac:dyDescent="0.2">
      <c r="A356" s="80"/>
      <c r="B356" s="56"/>
      <c r="C356" s="13"/>
      <c r="D356" s="4"/>
    </row>
    <row r="357" spans="1:4" ht="12.75" customHeight="1" x14ac:dyDescent="0.2">
      <c r="A357" s="157" t="s">
        <v>212</v>
      </c>
      <c r="B357" s="158"/>
      <c r="C357" s="78" t="s">
        <v>213</v>
      </c>
      <c r="D357" s="52" t="s">
        <v>47</v>
      </c>
    </row>
    <row r="358" spans="1:4" x14ac:dyDescent="0.2">
      <c r="A358" s="104" t="s">
        <v>1</v>
      </c>
      <c r="B358" s="103" t="s">
        <v>96</v>
      </c>
      <c r="C358" s="96" t="s">
        <v>214</v>
      </c>
      <c r="D358" s="95" t="s">
        <v>47</v>
      </c>
    </row>
    <row r="359" spans="1:4" x14ac:dyDescent="0.2">
      <c r="A359" s="16" t="s">
        <v>64</v>
      </c>
      <c r="B359" s="79" t="s">
        <v>75</v>
      </c>
      <c r="C359" s="17" t="s">
        <v>59</v>
      </c>
      <c r="D359" s="21" t="s">
        <v>32</v>
      </c>
    </row>
    <row r="360" spans="1:4" x14ac:dyDescent="0.2">
      <c r="A360" s="16" t="s">
        <v>64</v>
      </c>
      <c r="B360" s="79" t="s">
        <v>76</v>
      </c>
      <c r="C360" s="17" t="s">
        <v>60</v>
      </c>
      <c r="D360" s="21" t="s">
        <v>32</v>
      </c>
    </row>
    <row r="361" spans="1:4" x14ac:dyDescent="0.2">
      <c r="A361" s="5"/>
      <c r="B361" s="10"/>
      <c r="C361" s="13"/>
      <c r="D361" s="4"/>
    </row>
    <row r="362" spans="1:4" x14ac:dyDescent="0.2">
      <c r="A362" s="4"/>
      <c r="B362" s="4"/>
      <c r="C362" s="4"/>
      <c r="D362" s="4"/>
    </row>
    <row r="363" spans="1:4" x14ac:dyDescent="0.2">
      <c r="A363" s="80"/>
      <c r="B363" s="56"/>
      <c r="C363" s="13"/>
      <c r="D363" s="4"/>
    </row>
    <row r="364" spans="1:4" x14ac:dyDescent="0.2">
      <c r="A364" s="80"/>
      <c r="B364" s="56"/>
      <c r="C364" s="13"/>
      <c r="D364" s="4"/>
    </row>
    <row r="365" spans="1:4" ht="22.5" customHeight="1" x14ac:dyDescent="0.2">
      <c r="A365" s="157" t="s">
        <v>205</v>
      </c>
      <c r="B365" s="158"/>
      <c r="C365" s="78" t="s">
        <v>215</v>
      </c>
      <c r="D365" s="52" t="s">
        <v>47</v>
      </c>
    </row>
    <row r="366" spans="1:4" ht="22.5" x14ac:dyDescent="0.2">
      <c r="A366" s="104" t="s">
        <v>1</v>
      </c>
      <c r="B366" s="103" t="s">
        <v>96</v>
      </c>
      <c r="C366" s="96" t="s">
        <v>216</v>
      </c>
      <c r="D366" s="95" t="s">
        <v>47</v>
      </c>
    </row>
    <row r="367" spans="1:4" ht="22.5" x14ac:dyDescent="0.2">
      <c r="A367" s="104" t="s">
        <v>1</v>
      </c>
      <c r="B367" s="103" t="s">
        <v>96</v>
      </c>
      <c r="C367" s="96" t="s">
        <v>217</v>
      </c>
      <c r="D367" s="95" t="s">
        <v>47</v>
      </c>
    </row>
    <row r="368" spans="1:4" x14ac:dyDescent="0.2">
      <c r="A368" s="104" t="s">
        <v>1</v>
      </c>
      <c r="B368" s="103" t="s">
        <v>96</v>
      </c>
      <c r="C368" s="96" t="s">
        <v>174</v>
      </c>
      <c r="D368" s="97" t="s">
        <v>47</v>
      </c>
    </row>
    <row r="369" spans="1:4" x14ac:dyDescent="0.2">
      <c r="A369" s="104" t="s">
        <v>1</v>
      </c>
      <c r="B369" s="103" t="s">
        <v>96</v>
      </c>
      <c r="C369" s="96" t="s">
        <v>97</v>
      </c>
      <c r="D369" s="95" t="s">
        <v>47</v>
      </c>
    </row>
    <row r="370" spans="1:4" x14ac:dyDescent="0.2">
      <c r="A370" s="104" t="s">
        <v>1</v>
      </c>
      <c r="B370" s="103" t="s">
        <v>96</v>
      </c>
      <c r="C370" s="96" t="s">
        <v>98</v>
      </c>
      <c r="D370" s="95" t="s">
        <v>47</v>
      </c>
    </row>
    <row r="371" spans="1:4" x14ac:dyDescent="0.2">
      <c r="A371" s="16" t="s">
        <v>1</v>
      </c>
      <c r="B371" s="79">
        <v>39997</v>
      </c>
      <c r="C371" s="21" t="s">
        <v>99</v>
      </c>
      <c r="D371" s="21" t="s">
        <v>47</v>
      </c>
    </row>
    <row r="372" spans="1:4" x14ac:dyDescent="0.2">
      <c r="A372" s="16" t="s">
        <v>64</v>
      </c>
      <c r="B372" s="79" t="s">
        <v>75</v>
      </c>
      <c r="C372" s="17" t="s">
        <v>59</v>
      </c>
      <c r="D372" s="21" t="s">
        <v>32</v>
      </c>
    </row>
    <row r="373" spans="1:4" x14ac:dyDescent="0.2">
      <c r="A373" s="16" t="s">
        <v>64</v>
      </c>
      <c r="B373" s="79" t="s">
        <v>76</v>
      </c>
      <c r="C373" s="17" t="s">
        <v>60</v>
      </c>
      <c r="D373" s="21" t="s">
        <v>32</v>
      </c>
    </row>
    <row r="374" spans="1:4" x14ac:dyDescent="0.2">
      <c r="A374" s="5"/>
      <c r="B374" s="10"/>
      <c r="C374" s="13"/>
      <c r="D374" s="4"/>
    </row>
    <row r="375" spans="1:4" x14ac:dyDescent="0.2">
      <c r="A375" s="4"/>
      <c r="B375" s="4"/>
      <c r="C375" s="4"/>
      <c r="D375" s="4"/>
    </row>
    <row r="376" spans="1:4" x14ac:dyDescent="0.2">
      <c r="A376" s="80"/>
      <c r="B376" s="56"/>
      <c r="C376" s="13"/>
      <c r="D376" s="4"/>
    </row>
    <row r="377" spans="1:4" x14ac:dyDescent="0.2">
      <c r="A377" s="80"/>
      <c r="B377" s="56"/>
      <c r="C377" s="13"/>
      <c r="D377" s="4"/>
    </row>
    <row r="378" spans="1:4" ht="22.5" customHeight="1" x14ac:dyDescent="0.2">
      <c r="A378" s="157" t="s">
        <v>199</v>
      </c>
      <c r="B378" s="158"/>
      <c r="C378" s="78" t="s">
        <v>218</v>
      </c>
      <c r="D378" s="52" t="s">
        <v>47</v>
      </c>
    </row>
    <row r="379" spans="1:4" ht="22.5" x14ac:dyDescent="0.2">
      <c r="A379" s="104" t="s">
        <v>1</v>
      </c>
      <c r="B379" s="103" t="s">
        <v>96</v>
      </c>
      <c r="C379" s="96" t="s">
        <v>219</v>
      </c>
      <c r="D379" s="95" t="s">
        <v>47</v>
      </c>
    </row>
    <row r="380" spans="1:4" ht="22.5" x14ac:dyDescent="0.2">
      <c r="A380" s="104" t="s">
        <v>1</v>
      </c>
      <c r="B380" s="103" t="s">
        <v>96</v>
      </c>
      <c r="C380" s="96" t="s">
        <v>220</v>
      </c>
      <c r="D380" s="95" t="s">
        <v>47</v>
      </c>
    </row>
    <row r="381" spans="1:4" x14ac:dyDescent="0.2">
      <c r="A381" s="104" t="s">
        <v>1</v>
      </c>
      <c r="B381" s="103" t="s">
        <v>96</v>
      </c>
      <c r="C381" s="96" t="s">
        <v>174</v>
      </c>
      <c r="D381" s="97" t="s">
        <v>47</v>
      </c>
    </row>
    <row r="382" spans="1:4" x14ac:dyDescent="0.2">
      <c r="A382" s="104" t="s">
        <v>1</v>
      </c>
      <c r="B382" s="103" t="s">
        <v>96</v>
      </c>
      <c r="C382" s="96" t="s">
        <v>97</v>
      </c>
      <c r="D382" s="95" t="s">
        <v>47</v>
      </c>
    </row>
    <row r="383" spans="1:4" x14ac:dyDescent="0.2">
      <c r="A383" s="104" t="s">
        <v>1</v>
      </c>
      <c r="B383" s="103" t="s">
        <v>96</v>
      </c>
      <c r="C383" s="96" t="s">
        <v>98</v>
      </c>
      <c r="D383" s="95" t="s">
        <v>47</v>
      </c>
    </row>
    <row r="384" spans="1:4" x14ac:dyDescent="0.2">
      <c r="A384" s="16" t="s">
        <v>1</v>
      </c>
      <c r="B384" s="79">
        <v>39997</v>
      </c>
      <c r="C384" s="21" t="s">
        <v>99</v>
      </c>
      <c r="D384" s="21" t="s">
        <v>47</v>
      </c>
    </row>
    <row r="385" spans="1:4" x14ac:dyDescent="0.2">
      <c r="A385" s="16" t="s">
        <v>64</v>
      </c>
      <c r="B385" s="79" t="s">
        <v>75</v>
      </c>
      <c r="C385" s="17" t="s">
        <v>59</v>
      </c>
      <c r="D385" s="21" t="s">
        <v>32</v>
      </c>
    </row>
    <row r="386" spans="1:4" x14ac:dyDescent="0.2">
      <c r="A386" s="16" t="s">
        <v>64</v>
      </c>
      <c r="B386" s="79" t="s">
        <v>76</v>
      </c>
      <c r="C386" s="17" t="s">
        <v>60</v>
      </c>
      <c r="D386" s="21" t="s">
        <v>32</v>
      </c>
    </row>
    <row r="387" spans="1:4" x14ac:dyDescent="0.2">
      <c r="A387" s="5"/>
      <c r="B387" s="10"/>
      <c r="C387" s="13"/>
      <c r="D387" s="4"/>
    </row>
    <row r="388" spans="1:4" x14ac:dyDescent="0.2">
      <c r="A388" s="4"/>
      <c r="B388" s="4"/>
      <c r="C388" s="4"/>
      <c r="D388" s="4"/>
    </row>
    <row r="389" spans="1:4" x14ac:dyDescent="0.2">
      <c r="A389" s="80"/>
      <c r="B389" s="56"/>
      <c r="C389" s="13"/>
      <c r="D389" s="4"/>
    </row>
    <row r="390" spans="1:4" x14ac:dyDescent="0.2">
      <c r="A390" s="80"/>
      <c r="B390" s="56"/>
      <c r="C390" s="13"/>
      <c r="D390" s="4"/>
    </row>
    <row r="391" spans="1:4" ht="22.5" customHeight="1" x14ac:dyDescent="0.2">
      <c r="A391" s="157" t="s">
        <v>221</v>
      </c>
      <c r="B391" s="158"/>
      <c r="C391" s="78" t="s">
        <v>581</v>
      </c>
      <c r="D391" s="52" t="s">
        <v>49</v>
      </c>
    </row>
    <row r="392" spans="1:4" x14ac:dyDescent="0.2">
      <c r="A392" s="104" t="s">
        <v>1</v>
      </c>
      <c r="B392" s="103" t="s">
        <v>96</v>
      </c>
      <c r="C392" s="96" t="s">
        <v>582</v>
      </c>
      <c r="D392" s="95" t="s">
        <v>47</v>
      </c>
    </row>
    <row r="393" spans="1:4" x14ac:dyDescent="0.2">
      <c r="A393" s="104" t="s">
        <v>1</v>
      </c>
      <c r="B393" s="103" t="s">
        <v>96</v>
      </c>
      <c r="C393" s="96" t="s">
        <v>222</v>
      </c>
      <c r="D393" s="95" t="s">
        <v>47</v>
      </c>
    </row>
    <row r="394" spans="1:4" x14ac:dyDescent="0.2">
      <c r="A394" s="104" t="s">
        <v>1</v>
      </c>
      <c r="B394" s="103" t="s">
        <v>96</v>
      </c>
      <c r="C394" s="96" t="s">
        <v>223</v>
      </c>
      <c r="D394" s="95" t="s">
        <v>47</v>
      </c>
    </row>
    <row r="395" spans="1:4" x14ac:dyDescent="0.2">
      <c r="A395" s="16" t="s">
        <v>64</v>
      </c>
      <c r="B395" s="79" t="s">
        <v>75</v>
      </c>
      <c r="C395" s="17" t="s">
        <v>59</v>
      </c>
      <c r="D395" s="21" t="s">
        <v>32</v>
      </c>
    </row>
    <row r="396" spans="1:4" x14ac:dyDescent="0.2">
      <c r="A396" s="16" t="s">
        <v>64</v>
      </c>
      <c r="B396" s="79" t="s">
        <v>76</v>
      </c>
      <c r="C396" s="17" t="s">
        <v>60</v>
      </c>
      <c r="D396" s="21" t="s">
        <v>32</v>
      </c>
    </row>
    <row r="397" spans="1:4" x14ac:dyDescent="0.2">
      <c r="A397" s="5"/>
      <c r="B397" s="10"/>
      <c r="C397" s="13"/>
      <c r="D397" s="4"/>
    </row>
    <row r="398" spans="1:4" x14ac:dyDescent="0.2">
      <c r="A398" s="4"/>
      <c r="B398" s="4"/>
      <c r="C398" s="4"/>
      <c r="D398" s="4"/>
    </row>
    <row r="399" spans="1:4" x14ac:dyDescent="0.2">
      <c r="A399" s="80"/>
      <c r="B399" s="56"/>
      <c r="C399" s="13"/>
      <c r="D399" s="4"/>
    </row>
    <row r="400" spans="1:4" x14ac:dyDescent="0.2">
      <c r="A400" s="80"/>
      <c r="B400" s="56"/>
      <c r="C400" s="13"/>
      <c r="D400" s="4"/>
    </row>
    <row r="401" spans="1:4" x14ac:dyDescent="0.2">
      <c r="A401" s="80"/>
      <c r="B401" s="56"/>
      <c r="C401" s="13"/>
      <c r="D401" s="4"/>
    </row>
    <row r="402" spans="1:4" x14ac:dyDescent="0.2">
      <c r="A402" s="80"/>
      <c r="B402" s="56"/>
      <c r="C402" s="13"/>
      <c r="D402" s="4"/>
    </row>
    <row r="403" spans="1:4" x14ac:dyDescent="0.2">
      <c r="A403" s="80"/>
      <c r="B403" s="56"/>
      <c r="C403" s="13"/>
      <c r="D403" s="4"/>
    </row>
    <row r="404" spans="1:4" x14ac:dyDescent="0.2">
      <c r="A404" s="80"/>
      <c r="B404" s="56"/>
      <c r="C404" s="13"/>
      <c r="D404" s="4"/>
    </row>
    <row r="405" spans="1:4" x14ac:dyDescent="0.2">
      <c r="A405" s="80"/>
      <c r="B405" s="56"/>
      <c r="C405" s="13"/>
      <c r="D405" s="4"/>
    </row>
    <row r="406" spans="1:4" x14ac:dyDescent="0.2">
      <c r="A406" s="80"/>
      <c r="B406" s="56"/>
      <c r="C406" s="13"/>
      <c r="D406" s="4"/>
    </row>
    <row r="407" spans="1:4" x14ac:dyDescent="0.2">
      <c r="A407" s="80"/>
      <c r="B407" s="56"/>
      <c r="C407" s="13"/>
      <c r="D407" s="4"/>
    </row>
    <row r="408" spans="1:4" x14ac:dyDescent="0.2">
      <c r="A408" s="80"/>
      <c r="B408" s="56"/>
      <c r="C408" s="13"/>
      <c r="D408" s="4"/>
    </row>
    <row r="409" spans="1:4" x14ac:dyDescent="0.2">
      <c r="A409" s="80"/>
      <c r="B409" s="56"/>
      <c r="C409" s="13"/>
      <c r="D409" s="4"/>
    </row>
    <row r="410" spans="1:4" ht="39" customHeight="1" x14ac:dyDescent="0.2">
      <c r="A410" s="157" t="s">
        <v>224</v>
      </c>
      <c r="B410" s="158"/>
      <c r="C410" s="78" t="s">
        <v>227</v>
      </c>
      <c r="D410" s="52" t="s">
        <v>47</v>
      </c>
    </row>
    <row r="411" spans="1:4" x14ac:dyDescent="0.2">
      <c r="A411" s="104" t="s">
        <v>1</v>
      </c>
      <c r="B411" s="103" t="s">
        <v>96</v>
      </c>
      <c r="C411" s="96" t="s">
        <v>225</v>
      </c>
      <c r="D411" s="95" t="s">
        <v>47</v>
      </c>
    </row>
    <row r="412" spans="1:4" x14ac:dyDescent="0.2">
      <c r="A412" s="104" t="s">
        <v>1</v>
      </c>
      <c r="B412" s="103" t="s">
        <v>96</v>
      </c>
      <c r="C412" s="96" t="s">
        <v>97</v>
      </c>
      <c r="D412" s="95" t="s">
        <v>47</v>
      </c>
    </row>
    <row r="413" spans="1:4" x14ac:dyDescent="0.2">
      <c r="A413" s="104" t="s">
        <v>1</v>
      </c>
      <c r="B413" s="103" t="s">
        <v>96</v>
      </c>
      <c r="C413" s="96" t="s">
        <v>98</v>
      </c>
      <c r="D413" s="95" t="s">
        <v>47</v>
      </c>
    </row>
    <row r="414" spans="1:4" x14ac:dyDescent="0.2">
      <c r="A414" s="16" t="s">
        <v>1</v>
      </c>
      <c r="B414" s="79">
        <v>39997</v>
      </c>
      <c r="C414" s="21" t="s">
        <v>99</v>
      </c>
      <c r="D414" s="21" t="s">
        <v>47</v>
      </c>
    </row>
    <row r="415" spans="1:4" x14ac:dyDescent="0.2">
      <c r="A415" s="16" t="s">
        <v>64</v>
      </c>
      <c r="B415" s="79" t="s">
        <v>75</v>
      </c>
      <c r="C415" s="17" t="s">
        <v>59</v>
      </c>
      <c r="D415" s="21" t="s">
        <v>32</v>
      </c>
    </row>
    <row r="416" spans="1:4" x14ac:dyDescent="0.2">
      <c r="A416" s="16" t="s">
        <v>64</v>
      </c>
      <c r="B416" s="79" t="s">
        <v>76</v>
      </c>
      <c r="C416" s="17" t="s">
        <v>60</v>
      </c>
      <c r="D416" s="21" t="s">
        <v>32</v>
      </c>
    </row>
    <row r="417" spans="1:4" x14ac:dyDescent="0.2">
      <c r="A417" s="5"/>
      <c r="B417" s="10"/>
      <c r="C417" s="13"/>
      <c r="D417" s="4"/>
    </row>
    <row r="418" spans="1:4" x14ac:dyDescent="0.2">
      <c r="A418" s="4"/>
      <c r="B418" s="4"/>
      <c r="C418" s="4"/>
      <c r="D418" s="4"/>
    </row>
    <row r="419" spans="1:4" x14ac:dyDescent="0.2">
      <c r="A419" s="80"/>
      <c r="B419" s="56"/>
      <c r="C419" s="13"/>
      <c r="D419" s="4"/>
    </row>
    <row r="420" spans="1:4" x14ac:dyDescent="0.2">
      <c r="A420" s="80"/>
      <c r="B420" s="56"/>
      <c r="C420" s="13"/>
      <c r="D420" s="4"/>
    </row>
    <row r="421" spans="1:4" ht="21.75" customHeight="1" x14ac:dyDescent="0.2">
      <c r="A421" s="157" t="s">
        <v>224</v>
      </c>
      <c r="B421" s="158"/>
      <c r="C421" s="78" t="s">
        <v>226</v>
      </c>
      <c r="D421" s="52" t="s">
        <v>47</v>
      </c>
    </row>
    <row r="422" spans="1:4" x14ac:dyDescent="0.2">
      <c r="A422" s="104" t="s">
        <v>1</v>
      </c>
      <c r="B422" s="103" t="s">
        <v>96</v>
      </c>
      <c r="C422" s="96" t="s">
        <v>226</v>
      </c>
      <c r="D422" s="95" t="s">
        <v>47</v>
      </c>
    </row>
    <row r="423" spans="1:4" x14ac:dyDescent="0.2">
      <c r="A423" s="104" t="s">
        <v>1</v>
      </c>
      <c r="B423" s="103" t="s">
        <v>96</v>
      </c>
      <c r="C423" s="96" t="s">
        <v>97</v>
      </c>
      <c r="D423" s="95" t="s">
        <v>47</v>
      </c>
    </row>
    <row r="424" spans="1:4" x14ac:dyDescent="0.2">
      <c r="A424" s="104" t="s">
        <v>1</v>
      </c>
      <c r="B424" s="103" t="s">
        <v>96</v>
      </c>
      <c r="C424" s="96" t="s">
        <v>98</v>
      </c>
      <c r="D424" s="95" t="s">
        <v>47</v>
      </c>
    </row>
    <row r="425" spans="1:4" x14ac:dyDescent="0.2">
      <c r="A425" s="16" t="s">
        <v>1</v>
      </c>
      <c r="B425" s="79">
        <v>39997</v>
      </c>
      <c r="C425" s="21" t="s">
        <v>99</v>
      </c>
      <c r="D425" s="21" t="s">
        <v>47</v>
      </c>
    </row>
    <row r="426" spans="1:4" x14ac:dyDescent="0.2">
      <c r="A426" s="16" t="s">
        <v>64</v>
      </c>
      <c r="B426" s="79" t="s">
        <v>75</v>
      </c>
      <c r="C426" s="17" t="s">
        <v>59</v>
      </c>
      <c r="D426" s="21" t="s">
        <v>32</v>
      </c>
    </row>
    <row r="427" spans="1:4" x14ac:dyDescent="0.2">
      <c r="A427" s="16" t="s">
        <v>64</v>
      </c>
      <c r="B427" s="79" t="s">
        <v>76</v>
      </c>
      <c r="C427" s="17" t="s">
        <v>60</v>
      </c>
      <c r="D427" s="21" t="s">
        <v>32</v>
      </c>
    </row>
    <row r="428" spans="1:4" x14ac:dyDescent="0.2">
      <c r="A428" s="5"/>
      <c r="B428" s="10"/>
      <c r="C428" s="13"/>
      <c r="D428" s="4"/>
    </row>
    <row r="429" spans="1:4" x14ac:dyDescent="0.2">
      <c r="A429" s="4"/>
      <c r="B429" s="4"/>
      <c r="C429" s="4"/>
      <c r="D429" s="4"/>
    </row>
    <row r="430" spans="1:4" x14ac:dyDescent="0.2">
      <c r="A430" s="80"/>
      <c r="B430" s="56"/>
      <c r="C430" s="13"/>
      <c r="D430" s="4"/>
    </row>
    <row r="431" spans="1:4" x14ac:dyDescent="0.2">
      <c r="A431" s="80"/>
      <c r="B431" s="56"/>
      <c r="C431" s="13"/>
      <c r="D431" s="4"/>
    </row>
    <row r="432" spans="1:4" ht="35.25" customHeight="1" x14ac:dyDescent="0.2">
      <c r="A432" s="157" t="s">
        <v>224</v>
      </c>
      <c r="B432" s="158"/>
      <c r="C432" s="78" t="s">
        <v>228</v>
      </c>
      <c r="D432" s="52" t="s">
        <v>47</v>
      </c>
    </row>
    <row r="433" spans="1:4" x14ac:dyDescent="0.2">
      <c r="A433" s="104" t="s">
        <v>1</v>
      </c>
      <c r="B433" s="103" t="s">
        <v>96</v>
      </c>
      <c r="C433" s="96" t="s">
        <v>228</v>
      </c>
      <c r="D433" s="95" t="s">
        <v>47</v>
      </c>
    </row>
    <row r="434" spans="1:4" x14ac:dyDescent="0.2">
      <c r="A434" s="104" t="s">
        <v>1</v>
      </c>
      <c r="B434" s="103" t="s">
        <v>96</v>
      </c>
      <c r="C434" s="96" t="s">
        <v>97</v>
      </c>
      <c r="D434" s="95" t="s">
        <v>47</v>
      </c>
    </row>
    <row r="435" spans="1:4" x14ac:dyDescent="0.2">
      <c r="A435" s="104" t="s">
        <v>1</v>
      </c>
      <c r="B435" s="103" t="s">
        <v>96</v>
      </c>
      <c r="C435" s="96" t="s">
        <v>98</v>
      </c>
      <c r="D435" s="95" t="s">
        <v>47</v>
      </c>
    </row>
    <row r="436" spans="1:4" x14ac:dyDescent="0.2">
      <c r="A436" s="16" t="s">
        <v>1</v>
      </c>
      <c r="B436" s="79">
        <v>39997</v>
      </c>
      <c r="C436" s="21" t="s">
        <v>99</v>
      </c>
      <c r="D436" s="21" t="s">
        <v>47</v>
      </c>
    </row>
    <row r="437" spans="1:4" x14ac:dyDescent="0.2">
      <c r="A437" s="16" t="s">
        <v>64</v>
      </c>
      <c r="B437" s="79" t="s">
        <v>75</v>
      </c>
      <c r="C437" s="17" t="s">
        <v>59</v>
      </c>
      <c r="D437" s="21" t="s">
        <v>32</v>
      </c>
    </row>
    <row r="438" spans="1:4" x14ac:dyDescent="0.2">
      <c r="A438" s="16" t="s">
        <v>64</v>
      </c>
      <c r="B438" s="79" t="s">
        <v>76</v>
      </c>
      <c r="C438" s="17" t="s">
        <v>60</v>
      </c>
      <c r="D438" s="21" t="s">
        <v>32</v>
      </c>
    </row>
    <row r="439" spans="1:4" x14ac:dyDescent="0.2">
      <c r="A439" s="5"/>
      <c r="B439" s="10"/>
      <c r="C439" s="13"/>
      <c r="D439" s="4"/>
    </row>
    <row r="440" spans="1:4" x14ac:dyDescent="0.2">
      <c r="A440" s="4"/>
      <c r="B440" s="4"/>
      <c r="C440" s="4"/>
      <c r="D440" s="4"/>
    </row>
    <row r="441" spans="1:4" x14ac:dyDescent="0.2">
      <c r="A441" s="80"/>
      <c r="B441" s="56"/>
      <c r="C441" s="13"/>
      <c r="D441" s="4"/>
    </row>
    <row r="442" spans="1:4" x14ac:dyDescent="0.2">
      <c r="A442" s="80"/>
      <c r="B442" s="56"/>
      <c r="C442" s="13"/>
      <c r="D442" s="4"/>
    </row>
    <row r="443" spans="1:4" ht="37.5" customHeight="1" x14ac:dyDescent="0.2">
      <c r="A443" s="157" t="s">
        <v>224</v>
      </c>
      <c r="B443" s="158"/>
      <c r="C443" s="78" t="s">
        <v>229</v>
      </c>
      <c r="D443" s="52" t="s">
        <v>47</v>
      </c>
    </row>
    <row r="444" spans="1:4" x14ac:dyDescent="0.2">
      <c r="A444" s="104" t="s">
        <v>1</v>
      </c>
      <c r="B444" s="103" t="s">
        <v>96</v>
      </c>
      <c r="C444" s="96" t="s">
        <v>229</v>
      </c>
      <c r="D444" s="95" t="s">
        <v>47</v>
      </c>
    </row>
    <row r="445" spans="1:4" x14ac:dyDescent="0.2">
      <c r="A445" s="104" t="s">
        <v>1</v>
      </c>
      <c r="B445" s="103" t="s">
        <v>96</v>
      </c>
      <c r="C445" s="96" t="s">
        <v>97</v>
      </c>
      <c r="D445" s="95" t="s">
        <v>47</v>
      </c>
    </row>
    <row r="446" spans="1:4" x14ac:dyDescent="0.2">
      <c r="A446" s="104" t="s">
        <v>1</v>
      </c>
      <c r="B446" s="103" t="s">
        <v>96</v>
      </c>
      <c r="C446" s="96" t="s">
        <v>98</v>
      </c>
      <c r="D446" s="95" t="s">
        <v>47</v>
      </c>
    </row>
    <row r="447" spans="1:4" x14ac:dyDescent="0.2">
      <c r="A447" s="16" t="s">
        <v>1</v>
      </c>
      <c r="B447" s="79">
        <v>39997</v>
      </c>
      <c r="C447" s="21" t="s">
        <v>99</v>
      </c>
      <c r="D447" s="21" t="s">
        <v>47</v>
      </c>
    </row>
    <row r="448" spans="1:4" x14ac:dyDescent="0.2">
      <c r="A448" s="16" t="s">
        <v>64</v>
      </c>
      <c r="B448" s="79" t="s">
        <v>75</v>
      </c>
      <c r="C448" s="17" t="s">
        <v>59</v>
      </c>
      <c r="D448" s="21" t="s">
        <v>32</v>
      </c>
    </row>
    <row r="449" spans="1:4" x14ac:dyDescent="0.2">
      <c r="A449" s="16" t="s">
        <v>64</v>
      </c>
      <c r="B449" s="79" t="s">
        <v>76</v>
      </c>
      <c r="C449" s="17" t="s">
        <v>60</v>
      </c>
      <c r="D449" s="21" t="s">
        <v>32</v>
      </c>
    </row>
    <row r="450" spans="1:4" x14ac:dyDescent="0.2">
      <c r="A450" s="5"/>
      <c r="B450" s="10"/>
      <c r="C450" s="13"/>
      <c r="D450" s="4"/>
    </row>
    <row r="451" spans="1:4" x14ac:dyDescent="0.2">
      <c r="A451" s="4"/>
      <c r="B451" s="4"/>
      <c r="C451" s="4"/>
      <c r="D451" s="4"/>
    </row>
    <row r="452" spans="1:4" x14ac:dyDescent="0.2">
      <c r="A452" s="80"/>
      <c r="B452" s="56"/>
      <c r="C452" s="13"/>
      <c r="D452" s="4"/>
    </row>
    <row r="453" spans="1:4" x14ac:dyDescent="0.2">
      <c r="A453" s="80"/>
      <c r="B453" s="56"/>
      <c r="C453" s="13"/>
      <c r="D453" s="4"/>
    </row>
    <row r="454" spans="1:4" ht="22.5" x14ac:dyDescent="0.2">
      <c r="A454" s="157" t="s">
        <v>230</v>
      </c>
      <c r="B454" s="158"/>
      <c r="C454" s="78" t="s">
        <v>82</v>
      </c>
      <c r="D454" s="52" t="s">
        <v>47</v>
      </c>
    </row>
    <row r="455" spans="1:4" x14ac:dyDescent="0.2">
      <c r="A455" s="100" t="s">
        <v>1</v>
      </c>
      <c r="B455" s="73">
        <v>38101</v>
      </c>
      <c r="C455" s="74" t="s">
        <v>231</v>
      </c>
      <c r="D455" s="74" t="s">
        <v>47</v>
      </c>
    </row>
    <row r="456" spans="1:4" x14ac:dyDescent="0.2">
      <c r="A456" s="100" t="s">
        <v>64</v>
      </c>
      <c r="B456" s="73">
        <v>88247</v>
      </c>
      <c r="C456" s="74" t="s">
        <v>59</v>
      </c>
      <c r="D456" s="74" t="s">
        <v>32</v>
      </c>
    </row>
    <row r="457" spans="1:4" x14ac:dyDescent="0.2">
      <c r="A457" s="100" t="s">
        <v>64</v>
      </c>
      <c r="B457" s="73">
        <v>88264</v>
      </c>
      <c r="C457" s="74" t="s">
        <v>60</v>
      </c>
      <c r="D457" s="74" t="s">
        <v>32</v>
      </c>
    </row>
    <row r="458" spans="1:4" x14ac:dyDescent="0.2">
      <c r="A458" s="5"/>
      <c r="B458" s="10"/>
      <c r="C458" s="13"/>
      <c r="D458" s="4"/>
    </row>
    <row r="459" spans="1:4" x14ac:dyDescent="0.2">
      <c r="A459" s="5"/>
      <c r="B459" s="10"/>
      <c r="C459" s="13"/>
      <c r="D459" s="4"/>
    </row>
    <row r="460" spans="1:4" x14ac:dyDescent="0.2">
      <c r="A460" s="4"/>
      <c r="B460" s="4"/>
      <c r="C460" s="4"/>
      <c r="D460" s="4"/>
    </row>
    <row r="461" spans="1:4" x14ac:dyDescent="0.2">
      <c r="A461" s="80"/>
      <c r="B461" s="56"/>
      <c r="C461" s="13"/>
      <c r="D461" s="4"/>
    </row>
    <row r="462" spans="1:4" x14ac:dyDescent="0.2">
      <c r="A462" s="80"/>
      <c r="B462" s="56"/>
      <c r="C462" s="13"/>
      <c r="D462" s="4"/>
    </row>
    <row r="463" spans="1:4" x14ac:dyDescent="0.2">
      <c r="A463" s="159" t="s">
        <v>232</v>
      </c>
      <c r="B463" s="159"/>
      <c r="C463" s="159"/>
      <c r="D463" s="159"/>
    </row>
    <row r="464" spans="1:4" x14ac:dyDescent="0.2">
      <c r="A464" s="80"/>
      <c r="B464" s="56"/>
      <c r="C464" s="13"/>
      <c r="D464" s="4"/>
    </row>
    <row r="465" spans="1:4" ht="27" customHeight="1" x14ac:dyDescent="0.2">
      <c r="A465" s="157" t="s">
        <v>233</v>
      </c>
      <c r="B465" s="158"/>
      <c r="C465" s="78" t="s">
        <v>234</v>
      </c>
      <c r="D465" s="52" t="s">
        <v>49</v>
      </c>
    </row>
    <row r="466" spans="1:4" x14ac:dyDescent="0.2">
      <c r="A466" s="100" t="s">
        <v>1</v>
      </c>
      <c r="B466" s="73">
        <v>2679</v>
      </c>
      <c r="C466" s="17" t="s">
        <v>235</v>
      </c>
      <c r="D466" s="21" t="s">
        <v>49</v>
      </c>
    </row>
    <row r="467" spans="1:4" x14ac:dyDescent="0.2">
      <c r="A467" s="100" t="s">
        <v>64</v>
      </c>
      <c r="B467" s="73" t="s">
        <v>75</v>
      </c>
      <c r="C467" s="17" t="s">
        <v>59</v>
      </c>
      <c r="D467" s="21" t="s">
        <v>32</v>
      </c>
    </row>
    <row r="468" spans="1:4" x14ac:dyDescent="0.2">
      <c r="A468" s="100" t="s">
        <v>64</v>
      </c>
      <c r="B468" s="73" t="s">
        <v>76</v>
      </c>
      <c r="C468" s="17" t="s">
        <v>60</v>
      </c>
      <c r="D468" s="21" t="s">
        <v>32</v>
      </c>
    </row>
    <row r="469" spans="1:4" ht="33.75" x14ac:dyDescent="0.2">
      <c r="A469" s="100" t="s">
        <v>64</v>
      </c>
      <c r="B469" s="73">
        <v>91170</v>
      </c>
      <c r="C469" s="17" t="s">
        <v>77</v>
      </c>
      <c r="D469" s="21" t="s">
        <v>49</v>
      </c>
    </row>
    <row r="470" spans="1:4" x14ac:dyDescent="0.2">
      <c r="A470" s="4"/>
      <c r="B470" s="4"/>
      <c r="C470" s="4"/>
      <c r="D470" s="4"/>
    </row>
    <row r="471" spans="1:4" x14ac:dyDescent="0.2">
      <c r="A471" s="4"/>
      <c r="B471" s="4"/>
      <c r="C471" s="4"/>
      <c r="D471" s="4"/>
    </row>
    <row r="472" spans="1:4" x14ac:dyDescent="0.2">
      <c r="A472" s="4"/>
      <c r="B472" s="4"/>
      <c r="C472" s="4"/>
      <c r="D472" s="4"/>
    </row>
    <row r="473" spans="1:4" x14ac:dyDescent="0.2">
      <c r="A473" s="4"/>
      <c r="B473" s="4"/>
      <c r="C473" s="4"/>
      <c r="D473" s="4"/>
    </row>
    <row r="474" spans="1:4" ht="27" customHeight="1" x14ac:dyDescent="0.2">
      <c r="A474" s="157" t="s">
        <v>236</v>
      </c>
      <c r="B474" s="158"/>
      <c r="C474" s="78" t="s">
        <v>126</v>
      </c>
      <c r="D474" s="52" t="s">
        <v>7</v>
      </c>
    </row>
    <row r="475" spans="1:4" x14ac:dyDescent="0.2">
      <c r="A475" s="21" t="s">
        <v>1</v>
      </c>
      <c r="B475" s="73">
        <v>1892</v>
      </c>
      <c r="C475" s="17" t="s">
        <v>78</v>
      </c>
      <c r="D475" s="21" t="s">
        <v>69</v>
      </c>
    </row>
    <row r="476" spans="1:4" x14ac:dyDescent="0.2">
      <c r="A476" s="21" t="s">
        <v>64</v>
      </c>
      <c r="B476" s="73" t="s">
        <v>75</v>
      </c>
      <c r="C476" s="17" t="s">
        <v>59</v>
      </c>
      <c r="D476" s="21" t="s">
        <v>32</v>
      </c>
    </row>
    <row r="477" spans="1:4" x14ac:dyDescent="0.2">
      <c r="A477" s="21" t="s">
        <v>64</v>
      </c>
      <c r="B477" s="73" t="s">
        <v>76</v>
      </c>
      <c r="C477" s="17" t="s">
        <v>60</v>
      </c>
      <c r="D477" s="21" t="s">
        <v>32</v>
      </c>
    </row>
    <row r="478" spans="1:4" x14ac:dyDescent="0.2">
      <c r="A478" s="4"/>
      <c r="B478" s="4"/>
      <c r="C478" s="4"/>
      <c r="D478" s="4"/>
    </row>
    <row r="479" spans="1:4" x14ac:dyDescent="0.2">
      <c r="A479" s="4"/>
      <c r="B479" s="4"/>
      <c r="C479" s="4"/>
      <c r="D479" s="4"/>
    </row>
    <row r="480" spans="1:4" x14ac:dyDescent="0.2">
      <c r="A480" s="4"/>
      <c r="B480" s="4"/>
      <c r="C480" s="4"/>
      <c r="D480" s="4"/>
    </row>
    <row r="481" spans="1:4" x14ac:dyDescent="0.2">
      <c r="A481" s="4"/>
      <c r="B481" s="4"/>
      <c r="C481" s="4"/>
      <c r="D481" s="4"/>
    </row>
    <row r="482" spans="1:4" ht="27" customHeight="1" x14ac:dyDescent="0.2">
      <c r="A482" s="157" t="s">
        <v>79</v>
      </c>
      <c r="B482" s="158"/>
      <c r="C482" s="78" t="s">
        <v>237</v>
      </c>
      <c r="D482" s="52" t="s">
        <v>7</v>
      </c>
    </row>
    <row r="483" spans="1:4" x14ac:dyDescent="0.2">
      <c r="A483" s="21" t="s">
        <v>1</v>
      </c>
      <c r="B483" s="21">
        <v>1884</v>
      </c>
      <c r="C483" s="17" t="s">
        <v>80</v>
      </c>
      <c r="D483" s="21" t="s">
        <v>69</v>
      </c>
    </row>
    <row r="484" spans="1:4" x14ac:dyDescent="0.2">
      <c r="A484" s="21" t="s">
        <v>64</v>
      </c>
      <c r="B484" s="73" t="s">
        <v>75</v>
      </c>
      <c r="C484" s="17" t="s">
        <v>59</v>
      </c>
      <c r="D484" s="21" t="s">
        <v>32</v>
      </c>
    </row>
    <row r="485" spans="1:4" x14ac:dyDescent="0.2">
      <c r="A485" s="21" t="s">
        <v>64</v>
      </c>
      <c r="B485" s="73" t="s">
        <v>76</v>
      </c>
      <c r="C485" s="17" t="s">
        <v>60</v>
      </c>
      <c r="D485" s="21" t="s">
        <v>32</v>
      </c>
    </row>
    <row r="486" spans="1:4" x14ac:dyDescent="0.2">
      <c r="A486" s="4"/>
      <c r="B486" s="4"/>
      <c r="C486" s="4"/>
      <c r="D486" s="4"/>
    </row>
    <row r="487" spans="1:4" x14ac:dyDescent="0.2">
      <c r="A487" s="4"/>
      <c r="B487" s="4"/>
      <c r="C487" s="4"/>
      <c r="D487" s="4"/>
    </row>
    <row r="488" spans="1:4" x14ac:dyDescent="0.2">
      <c r="A488" s="4"/>
      <c r="B488" s="4"/>
      <c r="C488" s="4"/>
      <c r="D488" s="4"/>
    </row>
    <row r="489" spans="1:4" x14ac:dyDescent="0.2">
      <c r="A489" s="4"/>
      <c r="B489" s="4"/>
      <c r="C489" s="4"/>
      <c r="D489" s="4"/>
    </row>
    <row r="490" spans="1:4" ht="22.5" x14ac:dyDescent="0.2">
      <c r="A490" s="157" t="s">
        <v>240</v>
      </c>
      <c r="B490" s="158"/>
      <c r="C490" s="78" t="s">
        <v>238</v>
      </c>
      <c r="D490" s="52" t="s">
        <v>7</v>
      </c>
    </row>
    <row r="491" spans="1:4" ht="22.5" x14ac:dyDescent="0.2">
      <c r="A491" s="21" t="s">
        <v>1</v>
      </c>
      <c r="B491" s="21">
        <v>11950</v>
      </c>
      <c r="C491" s="17" t="s">
        <v>81</v>
      </c>
      <c r="D491" s="21" t="s">
        <v>69</v>
      </c>
    </row>
    <row r="492" spans="1:4" x14ac:dyDescent="0.2">
      <c r="A492" s="21" t="s">
        <v>1</v>
      </c>
      <c r="B492" s="73">
        <v>39335</v>
      </c>
      <c r="C492" s="17" t="s">
        <v>241</v>
      </c>
      <c r="D492" s="21" t="s">
        <v>69</v>
      </c>
    </row>
    <row r="493" spans="1:4" x14ac:dyDescent="0.2">
      <c r="A493" s="21" t="s">
        <v>64</v>
      </c>
      <c r="B493" s="73" t="s">
        <v>75</v>
      </c>
      <c r="C493" s="17" t="s">
        <v>59</v>
      </c>
      <c r="D493" s="21" t="s">
        <v>32</v>
      </c>
    </row>
    <row r="494" spans="1:4" x14ac:dyDescent="0.2">
      <c r="A494" s="21" t="s">
        <v>64</v>
      </c>
      <c r="B494" s="73" t="s">
        <v>76</v>
      </c>
      <c r="C494" s="17" t="s">
        <v>60</v>
      </c>
      <c r="D494" s="21" t="s">
        <v>32</v>
      </c>
    </row>
    <row r="495" spans="1:4" x14ac:dyDescent="0.2">
      <c r="A495" s="4"/>
      <c r="B495" s="4"/>
      <c r="C495" s="4"/>
      <c r="D495" s="4"/>
    </row>
    <row r="496" spans="1:4" x14ac:dyDescent="0.2">
      <c r="A496" s="4"/>
      <c r="B496" s="4"/>
      <c r="C496" s="4"/>
      <c r="D496" s="4"/>
    </row>
    <row r="497" spans="1:4" x14ac:dyDescent="0.2">
      <c r="A497" s="4"/>
      <c r="B497" s="4"/>
      <c r="C497" s="4"/>
      <c r="D497" s="4"/>
    </row>
    <row r="498" spans="1:4" x14ac:dyDescent="0.2">
      <c r="A498" s="4"/>
      <c r="B498" s="4"/>
      <c r="C498" s="4"/>
      <c r="D498" s="4"/>
    </row>
    <row r="499" spans="1:4" ht="22.5" x14ac:dyDescent="0.2">
      <c r="A499" s="157" t="s">
        <v>242</v>
      </c>
      <c r="B499" s="158"/>
      <c r="C499" s="78" t="s">
        <v>239</v>
      </c>
      <c r="D499" s="52" t="s">
        <v>7</v>
      </c>
    </row>
    <row r="500" spans="1:4" ht="22.5" x14ac:dyDescent="0.2">
      <c r="A500" s="21" t="s">
        <v>1</v>
      </c>
      <c r="B500" s="21">
        <v>11950</v>
      </c>
      <c r="C500" s="17" t="s">
        <v>81</v>
      </c>
      <c r="D500" s="21" t="s">
        <v>69</v>
      </c>
    </row>
    <row r="501" spans="1:4" x14ac:dyDescent="0.2">
      <c r="A501" s="21" t="s">
        <v>1</v>
      </c>
      <c r="B501" s="73">
        <v>39332</v>
      </c>
      <c r="C501" s="17" t="s">
        <v>243</v>
      </c>
      <c r="D501" s="21" t="s">
        <v>69</v>
      </c>
    </row>
    <row r="502" spans="1:4" x14ac:dyDescent="0.2">
      <c r="A502" s="21" t="s">
        <v>64</v>
      </c>
      <c r="B502" s="73" t="s">
        <v>75</v>
      </c>
      <c r="C502" s="17" t="s">
        <v>59</v>
      </c>
      <c r="D502" s="21" t="s">
        <v>32</v>
      </c>
    </row>
    <row r="503" spans="1:4" x14ac:dyDescent="0.2">
      <c r="A503" s="21" t="s">
        <v>64</v>
      </c>
      <c r="B503" s="73" t="s">
        <v>76</v>
      </c>
      <c r="C503" s="17" t="s">
        <v>60</v>
      </c>
      <c r="D503" s="21" t="s">
        <v>32</v>
      </c>
    </row>
    <row r="504" spans="1:4" x14ac:dyDescent="0.2">
      <c r="A504" s="4"/>
      <c r="B504" s="4"/>
      <c r="C504" s="4"/>
      <c r="D504" s="4"/>
    </row>
    <row r="505" spans="1:4" x14ac:dyDescent="0.2">
      <c r="A505" s="4"/>
      <c r="B505" s="4"/>
      <c r="C505" s="4"/>
      <c r="D505" s="4"/>
    </row>
    <row r="506" spans="1:4" x14ac:dyDescent="0.2">
      <c r="A506" s="4"/>
      <c r="B506" s="4"/>
      <c r="C506" s="4"/>
      <c r="D506" s="4"/>
    </row>
    <row r="507" spans="1:4" x14ac:dyDescent="0.2">
      <c r="A507" s="4"/>
      <c r="B507" s="4"/>
      <c r="C507" s="4"/>
      <c r="D507" s="4"/>
    </row>
    <row r="508" spans="1:4" x14ac:dyDescent="0.2">
      <c r="A508" s="4"/>
      <c r="B508" s="4"/>
      <c r="C508" s="4"/>
      <c r="D508" s="4"/>
    </row>
    <row r="509" spans="1:4" x14ac:dyDescent="0.2">
      <c r="A509" s="4"/>
      <c r="B509" s="4"/>
      <c r="C509" s="4"/>
      <c r="D509" s="4"/>
    </row>
    <row r="510" spans="1:4" x14ac:dyDescent="0.2">
      <c r="A510" s="4"/>
      <c r="B510" s="4"/>
      <c r="C510" s="4"/>
      <c r="D510" s="4"/>
    </row>
    <row r="511" spans="1:4" x14ac:dyDescent="0.2">
      <c r="A511" s="4"/>
      <c r="B511" s="4"/>
      <c r="C511" s="4"/>
      <c r="D511" s="4"/>
    </row>
    <row r="512" spans="1:4" x14ac:dyDescent="0.2">
      <c r="A512" s="4"/>
      <c r="B512" s="4"/>
      <c r="C512" s="4"/>
      <c r="D512" s="4"/>
    </row>
    <row r="513" spans="1:4" x14ac:dyDescent="0.2">
      <c r="A513" s="4"/>
      <c r="B513" s="4"/>
      <c r="C513" s="4"/>
      <c r="D513" s="4"/>
    </row>
    <row r="514" spans="1:4" x14ac:dyDescent="0.2">
      <c r="A514" s="4"/>
      <c r="B514" s="4"/>
      <c r="C514" s="4"/>
      <c r="D514" s="4"/>
    </row>
    <row r="515" spans="1:4" ht="12.75" customHeight="1" x14ac:dyDescent="0.2">
      <c r="A515" s="157" t="s">
        <v>247</v>
      </c>
      <c r="B515" s="158"/>
      <c r="C515" s="78" t="s">
        <v>249</v>
      </c>
      <c r="D515" s="52" t="s">
        <v>7</v>
      </c>
    </row>
    <row r="516" spans="1:4" x14ac:dyDescent="0.2">
      <c r="A516" s="21" t="s">
        <v>1</v>
      </c>
      <c r="B516" s="21">
        <v>38101</v>
      </c>
      <c r="C516" s="17" t="s">
        <v>231</v>
      </c>
      <c r="D516" s="21" t="s">
        <v>69</v>
      </c>
    </row>
    <row r="517" spans="1:4" x14ac:dyDescent="0.2">
      <c r="A517" s="21" t="s">
        <v>64</v>
      </c>
      <c r="B517" s="73" t="s">
        <v>75</v>
      </c>
      <c r="C517" s="17" t="s">
        <v>59</v>
      </c>
      <c r="D517" s="21" t="s">
        <v>32</v>
      </c>
    </row>
    <row r="518" spans="1:4" x14ac:dyDescent="0.2">
      <c r="A518" s="107" t="s">
        <v>64</v>
      </c>
      <c r="B518" s="108" t="s">
        <v>76</v>
      </c>
      <c r="C518" s="109" t="s">
        <v>60</v>
      </c>
      <c r="D518" s="107" t="s">
        <v>32</v>
      </c>
    </row>
    <row r="519" spans="1:4" ht="22.5" x14ac:dyDescent="0.2">
      <c r="A519" s="21" t="s">
        <v>1</v>
      </c>
      <c r="B519" s="79">
        <v>38094</v>
      </c>
      <c r="C519" s="17" t="s">
        <v>246</v>
      </c>
      <c r="D519" s="21" t="s">
        <v>69</v>
      </c>
    </row>
    <row r="520" spans="1:4" x14ac:dyDescent="0.2">
      <c r="A520" s="4"/>
      <c r="B520" s="4"/>
      <c r="C520" s="4"/>
      <c r="D520" s="4"/>
    </row>
    <row r="521" spans="1:4" x14ac:dyDescent="0.2">
      <c r="A521" s="4"/>
      <c r="B521" s="4"/>
      <c r="C521" s="4"/>
      <c r="D521" s="4"/>
    </row>
    <row r="522" spans="1:4" x14ac:dyDescent="0.2">
      <c r="A522" s="4"/>
      <c r="B522" s="4"/>
      <c r="C522" s="4"/>
      <c r="D522" s="4"/>
    </row>
    <row r="523" spans="1:4" x14ac:dyDescent="0.2">
      <c r="A523" s="4"/>
      <c r="B523" s="4"/>
      <c r="C523" s="4"/>
      <c r="D523" s="4"/>
    </row>
    <row r="524" spans="1:4" ht="12.75" customHeight="1" x14ac:dyDescent="0.2">
      <c r="A524" s="157" t="s">
        <v>252</v>
      </c>
      <c r="B524" s="158"/>
      <c r="C524" s="78" t="s">
        <v>588</v>
      </c>
      <c r="D524" s="52" t="s">
        <v>7</v>
      </c>
    </row>
    <row r="525" spans="1:4" x14ac:dyDescent="0.2">
      <c r="A525" s="21" t="s">
        <v>1</v>
      </c>
      <c r="B525" s="79" t="s">
        <v>244</v>
      </c>
      <c r="C525" s="17" t="s">
        <v>231</v>
      </c>
      <c r="D525" s="107" t="s">
        <v>69</v>
      </c>
    </row>
    <row r="526" spans="1:4" x14ac:dyDescent="0.2">
      <c r="A526" s="21" t="s">
        <v>64</v>
      </c>
      <c r="B526" s="79" t="s">
        <v>75</v>
      </c>
      <c r="C526" s="17" t="s">
        <v>59</v>
      </c>
      <c r="D526" s="107" t="s">
        <v>32</v>
      </c>
    </row>
    <row r="527" spans="1:4" x14ac:dyDescent="0.2">
      <c r="A527" s="21" t="s">
        <v>64</v>
      </c>
      <c r="B527" s="79" t="s">
        <v>76</v>
      </c>
      <c r="C527" s="17" t="s">
        <v>60</v>
      </c>
      <c r="D527" s="107" t="s">
        <v>32</v>
      </c>
    </row>
    <row r="528" spans="1:4" ht="22.5" x14ac:dyDescent="0.2">
      <c r="A528" s="21" t="s">
        <v>1</v>
      </c>
      <c r="B528" s="79" t="s">
        <v>245</v>
      </c>
      <c r="C528" s="17" t="s">
        <v>246</v>
      </c>
      <c r="D528" s="21" t="s">
        <v>69</v>
      </c>
    </row>
    <row r="529" spans="1:4" x14ac:dyDescent="0.2">
      <c r="A529" s="4"/>
      <c r="B529" s="4"/>
      <c r="C529" s="4"/>
      <c r="D529" s="4"/>
    </row>
    <row r="530" spans="1:4" x14ac:dyDescent="0.2">
      <c r="A530" s="4"/>
      <c r="B530" s="4"/>
      <c r="C530" s="4"/>
      <c r="D530" s="4"/>
    </row>
    <row r="531" spans="1:4" x14ac:dyDescent="0.2">
      <c r="A531" s="4"/>
      <c r="B531" s="4"/>
      <c r="C531" s="4"/>
      <c r="D531" s="4"/>
    </row>
    <row r="532" spans="1:4" x14ac:dyDescent="0.2">
      <c r="A532" s="4"/>
      <c r="B532" s="4"/>
      <c r="C532" s="4"/>
      <c r="D532" s="4"/>
    </row>
    <row r="533" spans="1:4" ht="12.75" customHeight="1" x14ac:dyDescent="0.2">
      <c r="A533" s="157" t="s">
        <v>248</v>
      </c>
      <c r="B533" s="158"/>
      <c r="C533" s="78" t="s">
        <v>250</v>
      </c>
      <c r="D533" s="52" t="s">
        <v>7</v>
      </c>
    </row>
    <row r="534" spans="1:4" x14ac:dyDescent="0.2">
      <c r="A534" s="21" t="s">
        <v>1</v>
      </c>
      <c r="B534" s="21">
        <v>38102</v>
      </c>
      <c r="C534" s="17" t="s">
        <v>251</v>
      </c>
      <c r="D534" s="21" t="s">
        <v>69</v>
      </c>
    </row>
    <row r="535" spans="1:4" x14ac:dyDescent="0.2">
      <c r="A535" s="21" t="s">
        <v>64</v>
      </c>
      <c r="B535" s="73" t="s">
        <v>75</v>
      </c>
      <c r="C535" s="17" t="s">
        <v>59</v>
      </c>
      <c r="D535" s="21" t="s">
        <v>32</v>
      </c>
    </row>
    <row r="536" spans="1:4" x14ac:dyDescent="0.2">
      <c r="A536" s="107" t="s">
        <v>64</v>
      </c>
      <c r="B536" s="108" t="s">
        <v>76</v>
      </c>
      <c r="C536" s="109" t="s">
        <v>60</v>
      </c>
      <c r="D536" s="107" t="s">
        <v>32</v>
      </c>
    </row>
    <row r="537" spans="1:4" ht="22.5" x14ac:dyDescent="0.2">
      <c r="A537" s="21" t="s">
        <v>1</v>
      </c>
      <c r="B537" s="79" t="s">
        <v>245</v>
      </c>
      <c r="C537" s="17" t="s">
        <v>246</v>
      </c>
      <c r="D537" s="21" t="s">
        <v>69</v>
      </c>
    </row>
    <row r="538" spans="1:4" x14ac:dyDescent="0.2">
      <c r="A538" s="4"/>
      <c r="B538" s="4"/>
      <c r="C538" s="4"/>
      <c r="D538" s="4"/>
    </row>
    <row r="539" spans="1:4" x14ac:dyDescent="0.2">
      <c r="A539" s="4"/>
      <c r="B539" s="4"/>
      <c r="C539" s="4"/>
      <c r="D539" s="4"/>
    </row>
    <row r="540" spans="1:4" x14ac:dyDescent="0.2">
      <c r="A540" s="4"/>
      <c r="B540" s="4"/>
      <c r="C540" s="4"/>
      <c r="D540" s="4"/>
    </row>
    <row r="541" spans="1:4" x14ac:dyDescent="0.2">
      <c r="A541" s="4"/>
      <c r="B541" s="4"/>
      <c r="C541" s="4"/>
      <c r="D541" s="4"/>
    </row>
    <row r="542" spans="1:4" x14ac:dyDescent="0.2">
      <c r="A542" s="159" t="s">
        <v>253</v>
      </c>
      <c r="B542" s="159"/>
      <c r="C542" s="159"/>
      <c r="D542" s="159"/>
    </row>
    <row r="543" spans="1:4" x14ac:dyDescent="0.2">
      <c r="A543" s="4"/>
      <c r="B543" s="4"/>
      <c r="C543" s="4"/>
      <c r="D543" s="4"/>
    </row>
    <row r="544" spans="1:4" ht="22.5" x14ac:dyDescent="0.2">
      <c r="A544" s="157" t="s">
        <v>347</v>
      </c>
      <c r="B544" s="158"/>
      <c r="C544" s="78" t="s">
        <v>348</v>
      </c>
      <c r="D544" s="52" t="s">
        <v>49</v>
      </c>
    </row>
    <row r="545" spans="1:4" x14ac:dyDescent="0.2">
      <c r="A545" s="21" t="s">
        <v>1</v>
      </c>
      <c r="B545" s="21">
        <v>2690</v>
      </c>
      <c r="C545" s="17" t="s">
        <v>254</v>
      </c>
      <c r="D545" s="21" t="s">
        <v>49</v>
      </c>
    </row>
    <row r="546" spans="1:4" x14ac:dyDescent="0.2">
      <c r="A546" s="21" t="s">
        <v>64</v>
      </c>
      <c r="B546" s="21">
        <v>88247</v>
      </c>
      <c r="C546" s="17" t="s">
        <v>59</v>
      </c>
      <c r="D546" s="21" t="s">
        <v>32</v>
      </c>
    </row>
    <row r="547" spans="1:4" x14ac:dyDescent="0.2">
      <c r="A547" s="107" t="s">
        <v>64</v>
      </c>
      <c r="B547" s="107">
        <v>88264</v>
      </c>
      <c r="C547" s="109" t="s">
        <v>60</v>
      </c>
      <c r="D547" s="114" t="s">
        <v>32</v>
      </c>
    </row>
    <row r="548" spans="1:4" ht="33.75" x14ac:dyDescent="0.2">
      <c r="A548" s="21" t="s">
        <v>64</v>
      </c>
      <c r="B548" s="21">
        <v>91170</v>
      </c>
      <c r="C548" s="17" t="s">
        <v>77</v>
      </c>
      <c r="D548" s="21" t="s">
        <v>49</v>
      </c>
    </row>
    <row r="549" spans="1:4" x14ac:dyDescent="0.2">
      <c r="A549" s="4"/>
      <c r="B549" s="4"/>
      <c r="C549" s="4"/>
      <c r="D549" s="4"/>
    </row>
    <row r="550" spans="1:4" x14ac:dyDescent="0.2">
      <c r="A550" s="4"/>
      <c r="B550" s="4"/>
      <c r="C550" s="4"/>
      <c r="D550" s="4"/>
    </row>
    <row r="551" spans="1:4" x14ac:dyDescent="0.2">
      <c r="A551" s="4"/>
      <c r="B551" s="4"/>
      <c r="C551" s="4"/>
      <c r="D551" s="4"/>
    </row>
    <row r="552" spans="1:4" x14ac:dyDescent="0.2">
      <c r="A552" s="4"/>
      <c r="B552" s="4"/>
      <c r="C552" s="4"/>
      <c r="D552" s="4"/>
    </row>
    <row r="553" spans="1:4" ht="22.5" x14ac:dyDescent="0.2">
      <c r="A553" s="157" t="s">
        <v>367</v>
      </c>
      <c r="B553" s="158"/>
      <c r="C553" s="78" t="s">
        <v>368</v>
      </c>
      <c r="D553" s="52" t="s">
        <v>49</v>
      </c>
    </row>
    <row r="554" spans="1:4" x14ac:dyDescent="0.2">
      <c r="A554" s="21" t="s">
        <v>1</v>
      </c>
      <c r="B554" s="21">
        <v>2690</v>
      </c>
      <c r="C554" s="17" t="s">
        <v>254</v>
      </c>
      <c r="D554" s="21" t="s">
        <v>49</v>
      </c>
    </row>
    <row r="555" spans="1:4" x14ac:dyDescent="0.2">
      <c r="A555" s="21" t="s">
        <v>64</v>
      </c>
      <c r="B555" s="21">
        <v>88247</v>
      </c>
      <c r="C555" s="17" t="s">
        <v>59</v>
      </c>
      <c r="D555" s="21" t="s">
        <v>32</v>
      </c>
    </row>
    <row r="556" spans="1:4" x14ac:dyDescent="0.2">
      <c r="A556" s="21" t="s">
        <v>64</v>
      </c>
      <c r="B556" s="21">
        <v>88264</v>
      </c>
      <c r="C556" s="17" t="s">
        <v>60</v>
      </c>
      <c r="D556" s="117" t="s">
        <v>32</v>
      </c>
    </row>
    <row r="557" spans="1:4" x14ac:dyDescent="0.2">
      <c r="A557" s="4"/>
      <c r="B557" s="4"/>
      <c r="C557" s="4"/>
      <c r="D557" s="4"/>
    </row>
    <row r="558" spans="1:4" x14ac:dyDescent="0.2">
      <c r="A558" s="4"/>
      <c r="B558" s="4"/>
      <c r="C558" s="4"/>
      <c r="D558" s="4"/>
    </row>
    <row r="559" spans="1:4" x14ac:dyDescent="0.2">
      <c r="A559" s="4"/>
      <c r="B559" s="4"/>
      <c r="C559" s="4"/>
      <c r="D559" s="4"/>
    </row>
    <row r="560" spans="1:4" x14ac:dyDescent="0.2">
      <c r="A560" s="4"/>
      <c r="B560" s="4"/>
      <c r="C560" s="4"/>
      <c r="D560" s="4"/>
    </row>
    <row r="561" spans="1:4" ht="22.5" x14ac:dyDescent="0.2">
      <c r="A561" s="157" t="s">
        <v>369</v>
      </c>
      <c r="B561" s="158"/>
      <c r="C561" s="78" t="s">
        <v>370</v>
      </c>
      <c r="D561" s="52" t="s">
        <v>49</v>
      </c>
    </row>
    <row r="562" spans="1:4" ht="22.5" x14ac:dyDescent="0.2">
      <c r="A562" s="21" t="s">
        <v>1</v>
      </c>
      <c r="B562" s="21">
        <v>39245</v>
      </c>
      <c r="C562" s="17" t="s">
        <v>371</v>
      </c>
      <c r="D562" s="21" t="s">
        <v>49</v>
      </c>
    </row>
    <row r="563" spans="1:4" x14ac:dyDescent="0.2">
      <c r="A563" s="21" t="s">
        <v>64</v>
      </c>
      <c r="B563" s="21">
        <v>88247</v>
      </c>
      <c r="C563" s="17" t="s">
        <v>59</v>
      </c>
      <c r="D563" s="21" t="s">
        <v>32</v>
      </c>
    </row>
    <row r="564" spans="1:4" x14ac:dyDescent="0.2">
      <c r="A564" s="21" t="s">
        <v>64</v>
      </c>
      <c r="B564" s="21">
        <v>88264</v>
      </c>
      <c r="C564" s="17" t="s">
        <v>60</v>
      </c>
      <c r="D564" s="117" t="s">
        <v>32</v>
      </c>
    </row>
    <row r="565" spans="1:4" x14ac:dyDescent="0.2">
      <c r="A565" s="4"/>
      <c r="B565" s="4"/>
      <c r="C565" s="4"/>
      <c r="D565" s="4"/>
    </row>
    <row r="566" spans="1:4" x14ac:dyDescent="0.2">
      <c r="A566" s="4"/>
      <c r="B566" s="4"/>
      <c r="C566" s="4"/>
      <c r="D566" s="4"/>
    </row>
    <row r="567" spans="1:4" x14ac:dyDescent="0.2">
      <c r="A567" s="4"/>
      <c r="B567" s="4"/>
      <c r="C567" s="4"/>
      <c r="D567" s="4"/>
    </row>
    <row r="568" spans="1:4" x14ac:dyDescent="0.2">
      <c r="A568" s="4"/>
      <c r="B568" s="4"/>
      <c r="C568" s="4"/>
      <c r="D568" s="4"/>
    </row>
    <row r="569" spans="1:4" ht="22.5" x14ac:dyDescent="0.2">
      <c r="A569" s="157" t="s">
        <v>589</v>
      </c>
      <c r="B569" s="158"/>
      <c r="C569" s="78" t="s">
        <v>590</v>
      </c>
      <c r="D569" s="52" t="s">
        <v>49</v>
      </c>
    </row>
    <row r="570" spans="1:4" ht="22.5" x14ac:dyDescent="0.2">
      <c r="A570" s="21" t="s">
        <v>1</v>
      </c>
      <c r="B570" s="21">
        <v>39244</v>
      </c>
      <c r="C570" s="17" t="s">
        <v>591</v>
      </c>
      <c r="D570" s="21" t="s">
        <v>49</v>
      </c>
    </row>
    <row r="571" spans="1:4" x14ac:dyDescent="0.2">
      <c r="A571" s="21" t="s">
        <v>1</v>
      </c>
      <c r="B571" s="21">
        <v>43132</v>
      </c>
      <c r="C571" s="17" t="s">
        <v>592</v>
      </c>
      <c r="D571" s="21" t="s">
        <v>34</v>
      </c>
    </row>
    <row r="572" spans="1:4" x14ac:dyDescent="0.2">
      <c r="A572" s="21" t="s">
        <v>64</v>
      </c>
      <c r="B572" s="21">
        <v>88247</v>
      </c>
      <c r="C572" s="17" t="s">
        <v>59</v>
      </c>
      <c r="D572" s="21" t="s">
        <v>32</v>
      </c>
    </row>
    <row r="573" spans="1:4" x14ac:dyDescent="0.2">
      <c r="A573" s="21" t="s">
        <v>64</v>
      </c>
      <c r="B573" s="21">
        <v>88264</v>
      </c>
      <c r="C573" s="17" t="s">
        <v>60</v>
      </c>
      <c r="D573" s="117" t="s">
        <v>32</v>
      </c>
    </row>
    <row r="574" spans="1:4" x14ac:dyDescent="0.2">
      <c r="A574" s="4"/>
      <c r="B574" s="4"/>
      <c r="C574" s="4"/>
      <c r="D574" s="4"/>
    </row>
    <row r="575" spans="1:4" x14ac:dyDescent="0.2">
      <c r="A575" s="4"/>
      <c r="B575" s="4"/>
      <c r="C575" s="4"/>
      <c r="D575" s="4"/>
    </row>
    <row r="576" spans="1:4" x14ac:dyDescent="0.2">
      <c r="A576" s="4"/>
      <c r="B576" s="4"/>
      <c r="C576" s="4"/>
      <c r="D576" s="4"/>
    </row>
    <row r="577" spans="1:4" x14ac:dyDescent="0.2">
      <c r="A577" s="4"/>
      <c r="B577" s="4"/>
      <c r="C577" s="4"/>
      <c r="D577" s="4"/>
    </row>
    <row r="578" spans="1:4" ht="22.5" x14ac:dyDescent="0.2">
      <c r="A578" s="157" t="s">
        <v>372</v>
      </c>
      <c r="B578" s="158"/>
      <c r="C578" s="78" t="s">
        <v>373</v>
      </c>
      <c r="D578" s="52" t="s">
        <v>47</v>
      </c>
    </row>
    <row r="579" spans="1:4" ht="22.5" x14ac:dyDescent="0.2">
      <c r="A579" s="21" t="s">
        <v>64</v>
      </c>
      <c r="B579" s="21">
        <v>91946</v>
      </c>
      <c r="C579" s="17" t="s">
        <v>374</v>
      </c>
      <c r="D579" s="21" t="s">
        <v>69</v>
      </c>
    </row>
    <row r="580" spans="1:4" ht="22.5" x14ac:dyDescent="0.2">
      <c r="A580" s="21" t="s">
        <v>64</v>
      </c>
      <c r="B580" s="21">
        <v>91966</v>
      </c>
      <c r="C580" s="17" t="s">
        <v>375</v>
      </c>
      <c r="D580" s="21" t="s">
        <v>69</v>
      </c>
    </row>
    <row r="581" spans="1:4" x14ac:dyDescent="0.2">
      <c r="A581" s="4"/>
      <c r="B581" s="4"/>
      <c r="C581" s="4"/>
      <c r="D581" s="4"/>
    </row>
    <row r="582" spans="1:4" x14ac:dyDescent="0.2">
      <c r="A582" s="4"/>
      <c r="B582" s="4"/>
      <c r="C582" s="4"/>
      <c r="D582" s="4"/>
    </row>
    <row r="583" spans="1:4" x14ac:dyDescent="0.2">
      <c r="A583" s="4"/>
      <c r="B583" s="4"/>
      <c r="C583" s="4"/>
      <c r="D583" s="4"/>
    </row>
    <row r="584" spans="1:4" x14ac:dyDescent="0.2">
      <c r="A584" s="4"/>
      <c r="B584" s="4"/>
      <c r="C584" s="4"/>
      <c r="D584" s="4"/>
    </row>
    <row r="585" spans="1:4" ht="22.5" x14ac:dyDescent="0.2">
      <c r="A585" s="157" t="s">
        <v>376</v>
      </c>
      <c r="B585" s="158"/>
      <c r="C585" s="78" t="s">
        <v>377</v>
      </c>
      <c r="D585" s="52" t="s">
        <v>47</v>
      </c>
    </row>
    <row r="586" spans="1:4" ht="22.5" x14ac:dyDescent="0.2">
      <c r="A586" s="21" t="s">
        <v>64</v>
      </c>
      <c r="B586" s="21">
        <v>91950</v>
      </c>
      <c r="C586" s="17" t="s">
        <v>378</v>
      </c>
      <c r="D586" s="21" t="s">
        <v>69</v>
      </c>
    </row>
    <row r="587" spans="1:4" ht="22.5" x14ac:dyDescent="0.2">
      <c r="A587" s="21" t="s">
        <v>64</v>
      </c>
      <c r="B587" s="21">
        <v>91974</v>
      </c>
      <c r="C587" s="17" t="s">
        <v>379</v>
      </c>
      <c r="D587" s="21" t="s">
        <v>69</v>
      </c>
    </row>
    <row r="588" spans="1:4" x14ac:dyDescent="0.2">
      <c r="A588" s="4"/>
      <c r="B588" s="4"/>
      <c r="C588" s="4"/>
      <c r="D588" s="4"/>
    </row>
    <row r="589" spans="1:4" x14ac:dyDescent="0.2">
      <c r="A589" s="4"/>
      <c r="B589" s="4"/>
      <c r="C589" s="4"/>
      <c r="D589" s="4"/>
    </row>
    <row r="590" spans="1:4" x14ac:dyDescent="0.2">
      <c r="A590" s="4"/>
      <c r="B590" s="4"/>
      <c r="C590" s="4"/>
      <c r="D590" s="4"/>
    </row>
    <row r="591" spans="1:4" x14ac:dyDescent="0.2">
      <c r="A591" s="4"/>
      <c r="B591" s="4"/>
      <c r="C591" s="4"/>
      <c r="D591" s="4"/>
    </row>
    <row r="592" spans="1:4" ht="22.5" x14ac:dyDescent="0.2">
      <c r="A592" s="157" t="s">
        <v>380</v>
      </c>
      <c r="B592" s="158"/>
      <c r="C592" s="78" t="s">
        <v>381</v>
      </c>
      <c r="D592" s="52" t="s">
        <v>49</v>
      </c>
    </row>
    <row r="593" spans="1:4" x14ac:dyDescent="0.2">
      <c r="A593" s="21" t="s">
        <v>64</v>
      </c>
      <c r="B593" s="21">
        <v>88248</v>
      </c>
      <c r="C593" s="17" t="s">
        <v>53</v>
      </c>
      <c r="D593" s="21" t="s">
        <v>32</v>
      </c>
    </row>
    <row r="594" spans="1:4" x14ac:dyDescent="0.2">
      <c r="A594" s="21" t="s">
        <v>64</v>
      </c>
      <c r="B594" s="21">
        <v>88267</v>
      </c>
      <c r="C594" s="17" t="s">
        <v>54</v>
      </c>
      <c r="D594" s="21" t="s">
        <v>32</v>
      </c>
    </row>
    <row r="595" spans="1:4" ht="22.5" x14ac:dyDescent="0.2">
      <c r="A595" s="21" t="s">
        <v>64</v>
      </c>
      <c r="B595" s="21">
        <v>88629</v>
      </c>
      <c r="C595" s="17" t="s">
        <v>382</v>
      </c>
      <c r="D595" s="21" t="s">
        <v>48</v>
      </c>
    </row>
    <row r="596" spans="1:4" x14ac:dyDescent="0.2">
      <c r="A596" s="4"/>
      <c r="B596" s="4"/>
      <c r="C596" s="4"/>
      <c r="D596" s="4"/>
    </row>
    <row r="597" spans="1:4" x14ac:dyDescent="0.2">
      <c r="A597" s="4"/>
      <c r="B597" s="4"/>
      <c r="C597" s="4"/>
      <c r="D597" s="4"/>
    </row>
    <row r="598" spans="1:4" x14ac:dyDescent="0.2">
      <c r="A598" s="4"/>
      <c r="B598" s="4"/>
      <c r="C598" s="4"/>
      <c r="D598" s="4"/>
    </row>
    <row r="599" spans="1:4" x14ac:dyDescent="0.2">
      <c r="A599" s="4"/>
      <c r="B599" s="4"/>
      <c r="C599" s="4"/>
      <c r="D599" s="4"/>
    </row>
    <row r="600" spans="1:4" ht="22.5" x14ac:dyDescent="0.2">
      <c r="A600" s="155" t="s">
        <v>255</v>
      </c>
      <c r="B600" s="156"/>
      <c r="C600" s="46" t="s">
        <v>127</v>
      </c>
      <c r="D600" s="47" t="s">
        <v>49</v>
      </c>
    </row>
    <row r="601" spans="1:4" ht="22.5" x14ac:dyDescent="0.2">
      <c r="A601" s="21" t="s">
        <v>1</v>
      </c>
      <c r="B601" s="21">
        <v>1013</v>
      </c>
      <c r="C601" s="17" t="s">
        <v>256</v>
      </c>
      <c r="D601" s="21" t="s">
        <v>49</v>
      </c>
    </row>
    <row r="602" spans="1:4" x14ac:dyDescent="0.2">
      <c r="A602" s="21" t="s">
        <v>1</v>
      </c>
      <c r="B602" s="21">
        <v>21127</v>
      </c>
      <c r="C602" s="17" t="s">
        <v>58</v>
      </c>
      <c r="D602" s="21" t="s">
        <v>69</v>
      </c>
    </row>
    <row r="603" spans="1:4" x14ac:dyDescent="0.2">
      <c r="A603" s="21" t="s">
        <v>64</v>
      </c>
      <c r="B603" s="21">
        <v>88247</v>
      </c>
      <c r="C603" s="17" t="s">
        <v>59</v>
      </c>
      <c r="D603" s="21" t="s">
        <v>32</v>
      </c>
    </row>
    <row r="604" spans="1:4" x14ac:dyDescent="0.2">
      <c r="A604" s="21" t="s">
        <v>64</v>
      </c>
      <c r="B604" s="21">
        <v>88264</v>
      </c>
      <c r="C604" s="17" t="s">
        <v>60</v>
      </c>
      <c r="D604" s="21" t="s">
        <v>32</v>
      </c>
    </row>
    <row r="605" spans="1:4" x14ac:dyDescent="0.2">
      <c r="A605" s="175"/>
      <c r="B605" s="160"/>
      <c r="C605" s="160"/>
      <c r="D605" s="15"/>
    </row>
    <row r="606" spans="1:4" x14ac:dyDescent="0.2">
      <c r="A606" s="48"/>
      <c r="B606" s="10"/>
      <c r="C606" s="13"/>
      <c r="D606" s="4"/>
    </row>
    <row r="607" spans="1:4" x14ac:dyDescent="0.2">
      <c r="A607" s="49"/>
    </row>
    <row r="608" spans="1:4" x14ac:dyDescent="0.2">
      <c r="A608" s="4"/>
      <c r="B608" s="4"/>
      <c r="C608" s="4"/>
      <c r="D608" s="4"/>
    </row>
    <row r="609" spans="1:4" ht="22.5" x14ac:dyDescent="0.2">
      <c r="A609" s="155" t="s">
        <v>56</v>
      </c>
      <c r="B609" s="156"/>
      <c r="C609" s="46" t="s">
        <v>55</v>
      </c>
      <c r="D609" s="47" t="s">
        <v>49</v>
      </c>
    </row>
    <row r="610" spans="1:4" ht="22.5" x14ac:dyDescent="0.2">
      <c r="A610" s="41" t="s">
        <v>1</v>
      </c>
      <c r="B610" s="71" t="s">
        <v>260</v>
      </c>
      <c r="C610" s="17" t="s">
        <v>57</v>
      </c>
      <c r="D610" s="21" t="s">
        <v>49</v>
      </c>
    </row>
    <row r="611" spans="1:4" x14ac:dyDescent="0.2">
      <c r="A611" s="41" t="s">
        <v>1</v>
      </c>
      <c r="B611" s="71" t="s">
        <v>86</v>
      </c>
      <c r="C611" s="17" t="s">
        <v>58</v>
      </c>
      <c r="D611" s="21" t="s">
        <v>69</v>
      </c>
    </row>
    <row r="612" spans="1:4" x14ac:dyDescent="0.2">
      <c r="A612" s="41" t="s">
        <v>64</v>
      </c>
      <c r="B612" s="71" t="s">
        <v>75</v>
      </c>
      <c r="C612" s="17" t="s">
        <v>59</v>
      </c>
      <c r="D612" s="21" t="s">
        <v>32</v>
      </c>
    </row>
    <row r="613" spans="1:4" x14ac:dyDescent="0.2">
      <c r="A613" s="41" t="s">
        <v>64</v>
      </c>
      <c r="B613" s="71" t="s">
        <v>76</v>
      </c>
      <c r="C613" s="17" t="s">
        <v>60</v>
      </c>
      <c r="D613" s="21" t="s">
        <v>32</v>
      </c>
    </row>
    <row r="614" spans="1:4" x14ac:dyDescent="0.2">
      <c r="A614" s="175"/>
      <c r="B614" s="160"/>
      <c r="C614" s="160"/>
      <c r="D614" s="15"/>
    </row>
    <row r="615" spans="1:4" x14ac:dyDescent="0.2">
      <c r="A615" s="48"/>
      <c r="B615" s="10"/>
      <c r="C615" s="13"/>
      <c r="D615" s="4"/>
    </row>
    <row r="616" spans="1:4" x14ac:dyDescent="0.2">
      <c r="A616" s="49"/>
    </row>
    <row r="617" spans="1:4" x14ac:dyDescent="0.2">
      <c r="A617" s="4"/>
      <c r="B617" s="4"/>
      <c r="C617" s="4"/>
      <c r="D617" s="4"/>
    </row>
    <row r="618" spans="1:4" ht="22.5" x14ac:dyDescent="0.2">
      <c r="A618" s="155" t="s">
        <v>83</v>
      </c>
      <c r="B618" s="156"/>
      <c r="C618" s="46" t="s">
        <v>70</v>
      </c>
      <c r="D618" s="47" t="s">
        <v>49</v>
      </c>
    </row>
    <row r="619" spans="1:4" ht="22.5" x14ac:dyDescent="0.2">
      <c r="A619" s="41" t="s">
        <v>1</v>
      </c>
      <c r="B619" s="71" t="s">
        <v>84</v>
      </c>
      <c r="C619" s="17" t="s">
        <v>85</v>
      </c>
      <c r="D619" s="21" t="s">
        <v>49</v>
      </c>
    </row>
    <row r="620" spans="1:4" x14ac:dyDescent="0.2">
      <c r="A620" s="41" t="s">
        <v>1</v>
      </c>
      <c r="B620" s="71" t="s">
        <v>86</v>
      </c>
      <c r="C620" s="17" t="s">
        <v>58</v>
      </c>
      <c r="D620" s="21" t="s">
        <v>69</v>
      </c>
    </row>
    <row r="621" spans="1:4" x14ac:dyDescent="0.2">
      <c r="A621" s="41" t="s">
        <v>64</v>
      </c>
      <c r="B621" s="71" t="s">
        <v>75</v>
      </c>
      <c r="C621" s="17" t="s">
        <v>59</v>
      </c>
      <c r="D621" s="21" t="s">
        <v>32</v>
      </c>
    </row>
    <row r="622" spans="1:4" x14ac:dyDescent="0.2">
      <c r="A622" s="41" t="s">
        <v>64</v>
      </c>
      <c r="B622" s="71" t="s">
        <v>76</v>
      </c>
      <c r="C622" s="17" t="s">
        <v>60</v>
      </c>
      <c r="D622" s="21" t="s">
        <v>32</v>
      </c>
    </row>
    <row r="623" spans="1:4" x14ac:dyDescent="0.2">
      <c r="A623" s="4"/>
      <c r="B623" s="4"/>
      <c r="C623" s="4"/>
      <c r="D623" s="4"/>
    </row>
    <row r="624" spans="1:4" x14ac:dyDescent="0.2">
      <c r="A624" s="4"/>
      <c r="B624" s="4"/>
      <c r="C624" s="4"/>
      <c r="D624" s="4"/>
    </row>
    <row r="625" spans="1:4" x14ac:dyDescent="0.2">
      <c r="A625" s="4"/>
      <c r="B625" s="4"/>
      <c r="C625" s="4"/>
      <c r="D625" s="4"/>
    </row>
    <row r="626" spans="1:4" x14ac:dyDescent="0.2">
      <c r="A626" s="4"/>
      <c r="B626" s="4"/>
      <c r="C626" s="4"/>
      <c r="D626" s="4"/>
    </row>
    <row r="627" spans="1:4" ht="22.5" x14ac:dyDescent="0.2">
      <c r="A627" s="155" t="s">
        <v>486</v>
      </c>
      <c r="B627" s="156"/>
      <c r="C627" s="46" t="s">
        <v>487</v>
      </c>
      <c r="D627" s="47" t="s">
        <v>47</v>
      </c>
    </row>
    <row r="628" spans="1:4" x14ac:dyDescent="0.2">
      <c r="A628" s="41" t="s">
        <v>1</v>
      </c>
      <c r="B628" s="71">
        <v>1535</v>
      </c>
      <c r="C628" s="17" t="s">
        <v>488</v>
      </c>
      <c r="D628" s="21" t="s">
        <v>69</v>
      </c>
    </row>
    <row r="629" spans="1:4" x14ac:dyDescent="0.2">
      <c r="A629" s="41" t="s">
        <v>64</v>
      </c>
      <c r="B629" s="71" t="s">
        <v>76</v>
      </c>
      <c r="C629" s="17" t="s">
        <v>60</v>
      </c>
      <c r="D629" s="21" t="s">
        <v>32</v>
      </c>
    </row>
    <row r="630" spans="1:4" x14ac:dyDescent="0.2">
      <c r="A630" s="4"/>
      <c r="B630" s="4"/>
      <c r="C630" s="4"/>
      <c r="D630" s="4"/>
    </row>
    <row r="631" spans="1:4" x14ac:dyDescent="0.2">
      <c r="A631" s="4"/>
      <c r="B631" s="4"/>
      <c r="C631" s="4"/>
      <c r="D631" s="4"/>
    </row>
    <row r="632" spans="1:4" x14ac:dyDescent="0.2">
      <c r="A632" s="4"/>
      <c r="B632" s="4"/>
      <c r="C632" s="4"/>
      <c r="D632" s="4"/>
    </row>
    <row r="633" spans="1:4" x14ac:dyDescent="0.2">
      <c r="A633" s="4"/>
      <c r="B633" s="4"/>
      <c r="C633" s="4"/>
      <c r="D633" s="4"/>
    </row>
    <row r="634" spans="1:4" ht="22.5" x14ac:dyDescent="0.2">
      <c r="A634" s="155" t="s">
        <v>489</v>
      </c>
      <c r="B634" s="156"/>
      <c r="C634" s="46" t="s">
        <v>490</v>
      </c>
      <c r="D634" s="47" t="s">
        <v>47</v>
      </c>
    </row>
    <row r="635" spans="1:4" x14ac:dyDescent="0.2">
      <c r="A635" s="41" t="s">
        <v>1</v>
      </c>
      <c r="B635" s="71">
        <v>1585</v>
      </c>
      <c r="C635" s="17" t="s">
        <v>491</v>
      </c>
      <c r="D635" s="21" t="s">
        <v>69</v>
      </c>
    </row>
    <row r="636" spans="1:4" x14ac:dyDescent="0.2">
      <c r="A636" s="41" t="s">
        <v>64</v>
      </c>
      <c r="B636" s="71" t="s">
        <v>76</v>
      </c>
      <c r="C636" s="17" t="s">
        <v>60</v>
      </c>
      <c r="D636" s="21" t="s">
        <v>32</v>
      </c>
    </row>
    <row r="637" spans="1:4" x14ac:dyDescent="0.2">
      <c r="A637" s="4"/>
      <c r="B637" s="4"/>
      <c r="C637" s="4"/>
      <c r="D637" s="4"/>
    </row>
    <row r="638" spans="1:4" x14ac:dyDescent="0.2">
      <c r="A638" s="4"/>
      <c r="B638" s="4"/>
      <c r="C638" s="4"/>
      <c r="D638" s="4"/>
    </row>
    <row r="639" spans="1:4" x14ac:dyDescent="0.2">
      <c r="A639" s="4"/>
      <c r="B639" s="4"/>
      <c r="C639" s="4"/>
      <c r="D639" s="4"/>
    </row>
    <row r="640" spans="1:4" x14ac:dyDescent="0.2">
      <c r="A640" s="4"/>
      <c r="B640" s="4"/>
      <c r="C640" s="4"/>
      <c r="D640" s="4"/>
    </row>
    <row r="641" spans="1:4" x14ac:dyDescent="0.2">
      <c r="A641" s="159" t="s">
        <v>268</v>
      </c>
      <c r="B641" s="159"/>
      <c r="C641" s="159"/>
      <c r="D641" s="159"/>
    </row>
    <row r="642" spans="1:4" x14ac:dyDescent="0.2">
      <c r="A642" s="4"/>
      <c r="B642" s="4"/>
      <c r="C642" s="4"/>
      <c r="D642" s="4"/>
    </row>
    <row r="643" spans="1:4" ht="22.5" x14ac:dyDescent="0.2">
      <c r="A643" s="157" t="s">
        <v>270</v>
      </c>
      <c r="B643" s="158"/>
      <c r="C643" s="46" t="s">
        <v>128</v>
      </c>
      <c r="D643" s="52" t="s">
        <v>7</v>
      </c>
    </row>
    <row r="644" spans="1:4" ht="22.5" x14ac:dyDescent="0.2">
      <c r="A644" s="41" t="s">
        <v>1</v>
      </c>
      <c r="B644" s="71" t="s">
        <v>271</v>
      </c>
      <c r="C644" s="17" t="s">
        <v>272</v>
      </c>
      <c r="D644" s="21" t="s">
        <v>69</v>
      </c>
    </row>
    <row r="645" spans="1:4" x14ac:dyDescent="0.2">
      <c r="A645" s="41" t="s">
        <v>1</v>
      </c>
      <c r="B645" s="71" t="s">
        <v>273</v>
      </c>
      <c r="C645" s="17" t="s">
        <v>274</v>
      </c>
      <c r="D645" s="21" t="s">
        <v>69</v>
      </c>
    </row>
    <row r="646" spans="1:4" x14ac:dyDescent="0.2">
      <c r="A646" s="41" t="s">
        <v>64</v>
      </c>
      <c r="B646" s="71" t="s">
        <v>75</v>
      </c>
      <c r="C646" s="17" t="s">
        <v>59</v>
      </c>
      <c r="D646" s="21" t="s">
        <v>32</v>
      </c>
    </row>
    <row r="647" spans="1:4" x14ac:dyDescent="0.2">
      <c r="A647" s="41" t="s">
        <v>64</v>
      </c>
      <c r="B647" s="71" t="s">
        <v>76</v>
      </c>
      <c r="C647" s="17" t="s">
        <v>60</v>
      </c>
      <c r="D647" s="21" t="s">
        <v>32</v>
      </c>
    </row>
    <row r="648" spans="1:4" ht="13.5" x14ac:dyDescent="0.25">
      <c r="A648" s="94" t="s">
        <v>72</v>
      </c>
      <c r="B648" s="94" t="s">
        <v>72</v>
      </c>
      <c r="C648" s="94" t="s">
        <v>72</v>
      </c>
      <c r="D648" s="94" t="s">
        <v>72</v>
      </c>
    </row>
    <row r="649" spans="1:4" x14ac:dyDescent="0.2">
      <c r="A649" s="4"/>
      <c r="B649" s="4"/>
      <c r="C649" s="4"/>
      <c r="D649" s="4"/>
    </row>
    <row r="650" spans="1:4" x14ac:dyDescent="0.2">
      <c r="A650" s="4"/>
      <c r="B650" s="4"/>
      <c r="C650" s="4"/>
      <c r="D650" s="4"/>
    </row>
    <row r="651" spans="1:4" x14ac:dyDescent="0.2">
      <c r="A651" s="4"/>
      <c r="B651" s="4"/>
      <c r="C651" s="4"/>
      <c r="D651" s="4"/>
    </row>
    <row r="652" spans="1:4" ht="22.5" customHeight="1" x14ac:dyDescent="0.2">
      <c r="A652" s="155" t="s">
        <v>276</v>
      </c>
      <c r="B652" s="156"/>
      <c r="C652" s="46" t="s">
        <v>91</v>
      </c>
      <c r="D652" s="47" t="s">
        <v>7</v>
      </c>
    </row>
    <row r="653" spans="1:4" ht="22.5" x14ac:dyDescent="0.2">
      <c r="A653" s="41" t="s">
        <v>1</v>
      </c>
      <c r="B653" s="71" t="s">
        <v>271</v>
      </c>
      <c r="C653" s="17" t="s">
        <v>272</v>
      </c>
      <c r="D653" s="21" t="s">
        <v>69</v>
      </c>
    </row>
    <row r="654" spans="1:4" ht="22.5" x14ac:dyDescent="0.2">
      <c r="A654" s="41" t="s">
        <v>1</v>
      </c>
      <c r="B654" s="71">
        <v>39471</v>
      </c>
      <c r="C654" s="17" t="s">
        <v>275</v>
      </c>
      <c r="D654" s="21" t="s">
        <v>69</v>
      </c>
    </row>
    <row r="655" spans="1:4" x14ac:dyDescent="0.2">
      <c r="A655" s="41" t="s">
        <v>64</v>
      </c>
      <c r="B655" s="71" t="s">
        <v>75</v>
      </c>
      <c r="C655" s="17" t="s">
        <v>59</v>
      </c>
      <c r="D655" s="21" t="s">
        <v>32</v>
      </c>
    </row>
    <row r="656" spans="1:4" x14ac:dyDescent="0.2">
      <c r="A656" s="41" t="s">
        <v>64</v>
      </c>
      <c r="B656" s="71" t="s">
        <v>76</v>
      </c>
      <c r="C656" s="17" t="s">
        <v>60</v>
      </c>
      <c r="D656" s="21" t="s">
        <v>32</v>
      </c>
    </row>
    <row r="657" spans="1:4" x14ac:dyDescent="0.2">
      <c r="A657" s="4"/>
      <c r="B657" s="4"/>
      <c r="C657" s="4"/>
      <c r="D657" s="4"/>
    </row>
    <row r="658" spans="1:4" x14ac:dyDescent="0.2">
      <c r="A658" s="4"/>
      <c r="B658" s="4"/>
      <c r="C658" s="4"/>
      <c r="D658" s="4"/>
    </row>
    <row r="659" spans="1:4" x14ac:dyDescent="0.2">
      <c r="A659" s="4"/>
      <c r="B659" s="4"/>
      <c r="C659" s="4"/>
      <c r="D659" s="4"/>
    </row>
    <row r="660" spans="1:4" x14ac:dyDescent="0.2">
      <c r="A660" s="4"/>
      <c r="B660" s="4"/>
      <c r="C660" s="4"/>
      <c r="D660" s="4"/>
    </row>
    <row r="661" spans="1:4" ht="22.5" customHeight="1" x14ac:dyDescent="0.2">
      <c r="A661" s="155" t="s">
        <v>277</v>
      </c>
      <c r="B661" s="156"/>
      <c r="C661" s="46" t="s">
        <v>278</v>
      </c>
      <c r="D661" s="47" t="s">
        <v>7</v>
      </c>
    </row>
    <row r="662" spans="1:4" ht="22.5" x14ac:dyDescent="0.2">
      <c r="A662" s="41" t="s">
        <v>1</v>
      </c>
      <c r="B662" s="71" t="s">
        <v>271</v>
      </c>
      <c r="C662" s="17" t="s">
        <v>272</v>
      </c>
      <c r="D662" s="21" t="s">
        <v>69</v>
      </c>
    </row>
    <row r="663" spans="1:4" x14ac:dyDescent="0.2">
      <c r="A663" s="41" t="s">
        <v>1</v>
      </c>
      <c r="B663" s="71">
        <v>39456</v>
      </c>
      <c r="C663" s="17" t="s">
        <v>279</v>
      </c>
      <c r="D663" s="21" t="s">
        <v>69</v>
      </c>
    </row>
    <row r="664" spans="1:4" x14ac:dyDescent="0.2">
      <c r="A664" s="41" t="s">
        <v>64</v>
      </c>
      <c r="B664" s="71" t="s">
        <v>75</v>
      </c>
      <c r="C664" s="17" t="s">
        <v>59</v>
      </c>
      <c r="D664" s="21" t="s">
        <v>32</v>
      </c>
    </row>
    <row r="665" spans="1:4" x14ac:dyDescent="0.2">
      <c r="A665" s="41" t="s">
        <v>64</v>
      </c>
      <c r="B665" s="71" t="s">
        <v>76</v>
      </c>
      <c r="C665" s="17" t="s">
        <v>60</v>
      </c>
      <c r="D665" s="21" t="s">
        <v>32</v>
      </c>
    </row>
    <row r="666" spans="1:4" x14ac:dyDescent="0.2">
      <c r="A666" s="4"/>
      <c r="B666" s="4"/>
      <c r="C666" s="4"/>
      <c r="D666" s="4"/>
    </row>
    <row r="667" spans="1:4" x14ac:dyDescent="0.2">
      <c r="A667" s="4"/>
      <c r="B667" s="4"/>
      <c r="C667" s="4"/>
      <c r="D667" s="4"/>
    </row>
    <row r="668" spans="1:4" x14ac:dyDescent="0.2">
      <c r="A668" s="4"/>
      <c r="B668" s="4"/>
      <c r="C668" s="4"/>
      <c r="D668" s="4"/>
    </row>
    <row r="669" spans="1:4" x14ac:dyDescent="0.2">
      <c r="A669" s="4"/>
      <c r="B669" s="4"/>
      <c r="C669" s="4"/>
      <c r="D669" s="4"/>
    </row>
    <row r="670" spans="1:4" ht="22.5" customHeight="1" x14ac:dyDescent="0.2">
      <c r="A670" s="155" t="s">
        <v>594</v>
      </c>
      <c r="B670" s="156"/>
      <c r="C670" s="46" t="s">
        <v>595</v>
      </c>
      <c r="D670" s="47" t="s">
        <v>7</v>
      </c>
    </row>
    <row r="671" spans="1:4" ht="22.5" x14ac:dyDescent="0.2">
      <c r="A671" s="41" t="s">
        <v>1</v>
      </c>
      <c r="B671" s="71" t="s">
        <v>271</v>
      </c>
      <c r="C671" s="17" t="s">
        <v>272</v>
      </c>
      <c r="D671" s="21" t="s">
        <v>69</v>
      </c>
    </row>
    <row r="672" spans="1:4" x14ac:dyDescent="0.2">
      <c r="A672" s="41" t="s">
        <v>1</v>
      </c>
      <c r="B672" s="71">
        <v>39458</v>
      </c>
      <c r="C672" s="17" t="s">
        <v>596</v>
      </c>
      <c r="D672" s="21" t="s">
        <v>69</v>
      </c>
    </row>
    <row r="673" spans="1:4" x14ac:dyDescent="0.2">
      <c r="A673" s="41" t="s">
        <v>64</v>
      </c>
      <c r="B673" s="71" t="s">
        <v>75</v>
      </c>
      <c r="C673" s="17" t="s">
        <v>59</v>
      </c>
      <c r="D673" s="21" t="s">
        <v>32</v>
      </c>
    </row>
    <row r="674" spans="1:4" x14ac:dyDescent="0.2">
      <c r="A674" s="41" t="s">
        <v>64</v>
      </c>
      <c r="B674" s="71" t="s">
        <v>76</v>
      </c>
      <c r="C674" s="17" t="s">
        <v>60</v>
      </c>
      <c r="D674" s="21" t="s">
        <v>32</v>
      </c>
    </row>
    <row r="675" spans="1:4" x14ac:dyDescent="0.2">
      <c r="A675" s="4"/>
      <c r="B675" s="4"/>
      <c r="C675" s="4"/>
      <c r="D675" s="4"/>
    </row>
    <row r="676" spans="1:4" x14ac:dyDescent="0.2">
      <c r="A676" s="4"/>
      <c r="B676" s="4"/>
      <c r="C676" s="4"/>
      <c r="D676" s="4"/>
    </row>
    <row r="677" spans="1:4" x14ac:dyDescent="0.2">
      <c r="A677" s="4"/>
      <c r="B677" s="4"/>
      <c r="C677" s="4"/>
      <c r="D677" s="4"/>
    </row>
    <row r="678" spans="1:4" x14ac:dyDescent="0.2">
      <c r="A678" s="4"/>
      <c r="B678" s="4"/>
      <c r="C678" s="4"/>
      <c r="D678" s="4"/>
    </row>
    <row r="679" spans="1:4" ht="22.5" customHeight="1" x14ac:dyDescent="0.2">
      <c r="A679" s="155" t="s">
        <v>597</v>
      </c>
      <c r="B679" s="156"/>
      <c r="C679" s="46" t="s">
        <v>598</v>
      </c>
      <c r="D679" s="47" t="s">
        <v>7</v>
      </c>
    </row>
    <row r="680" spans="1:4" ht="22.5" x14ac:dyDescent="0.2">
      <c r="A680" s="41" t="s">
        <v>1</v>
      </c>
      <c r="B680" s="71" t="s">
        <v>271</v>
      </c>
      <c r="C680" s="17" t="s">
        <v>272</v>
      </c>
      <c r="D680" s="21" t="s">
        <v>69</v>
      </c>
    </row>
    <row r="681" spans="1:4" x14ac:dyDescent="0.2">
      <c r="A681" s="41" t="s">
        <v>1</v>
      </c>
      <c r="B681" s="71">
        <v>39449</v>
      </c>
      <c r="C681" s="17" t="s">
        <v>599</v>
      </c>
      <c r="D681" s="21" t="s">
        <v>69</v>
      </c>
    </row>
    <row r="682" spans="1:4" x14ac:dyDescent="0.2">
      <c r="A682" s="41" t="s">
        <v>64</v>
      </c>
      <c r="B682" s="71" t="s">
        <v>75</v>
      </c>
      <c r="C682" s="17" t="s">
        <v>59</v>
      </c>
      <c r="D682" s="21" t="s">
        <v>32</v>
      </c>
    </row>
    <row r="683" spans="1:4" x14ac:dyDescent="0.2">
      <c r="A683" s="41" t="s">
        <v>64</v>
      </c>
      <c r="B683" s="71" t="s">
        <v>76</v>
      </c>
      <c r="C683" s="17" t="s">
        <v>60</v>
      </c>
      <c r="D683" s="21" t="s">
        <v>32</v>
      </c>
    </row>
    <row r="684" spans="1:4" x14ac:dyDescent="0.2">
      <c r="A684" s="4"/>
      <c r="B684" s="4"/>
      <c r="C684" s="4"/>
      <c r="D684" s="4"/>
    </row>
    <row r="685" spans="1:4" x14ac:dyDescent="0.2">
      <c r="A685" s="4"/>
      <c r="B685" s="4"/>
      <c r="C685" s="4"/>
      <c r="D685" s="4"/>
    </row>
    <row r="686" spans="1:4" x14ac:dyDescent="0.2">
      <c r="A686" s="4"/>
      <c r="B686" s="4"/>
      <c r="C686" s="4"/>
      <c r="D686" s="4"/>
    </row>
    <row r="687" spans="1:4" x14ac:dyDescent="0.2">
      <c r="A687" s="4"/>
      <c r="B687" s="4"/>
      <c r="C687" s="4"/>
      <c r="D687" s="4"/>
    </row>
    <row r="688" spans="1:4" ht="22.5" x14ac:dyDescent="0.2">
      <c r="A688" s="157" t="s">
        <v>280</v>
      </c>
      <c r="B688" s="158"/>
      <c r="C688" s="46" t="s">
        <v>281</v>
      </c>
      <c r="D688" s="52" t="s">
        <v>7</v>
      </c>
    </row>
    <row r="689" spans="1:4" ht="22.5" x14ac:dyDescent="0.2">
      <c r="A689" s="41" t="s">
        <v>1</v>
      </c>
      <c r="B689" s="71" t="s">
        <v>87</v>
      </c>
      <c r="C689" s="17" t="s">
        <v>88</v>
      </c>
      <c r="D689" s="21" t="s">
        <v>69</v>
      </c>
    </row>
    <row r="690" spans="1:4" x14ac:dyDescent="0.2">
      <c r="A690" s="41" t="s">
        <v>1</v>
      </c>
      <c r="B690" s="71" t="s">
        <v>282</v>
      </c>
      <c r="C690" s="17" t="s">
        <v>283</v>
      </c>
      <c r="D690" s="21" t="s">
        <v>69</v>
      </c>
    </row>
    <row r="691" spans="1:4" x14ac:dyDescent="0.2">
      <c r="A691" s="41" t="s">
        <v>64</v>
      </c>
      <c r="B691" s="71" t="s">
        <v>75</v>
      </c>
      <c r="C691" s="17" t="s">
        <v>59</v>
      </c>
      <c r="D691" s="21" t="s">
        <v>32</v>
      </c>
    </row>
    <row r="692" spans="1:4" x14ac:dyDescent="0.2">
      <c r="A692" s="41" t="s">
        <v>64</v>
      </c>
      <c r="B692" s="71" t="s">
        <v>76</v>
      </c>
      <c r="C692" s="17" t="s">
        <v>60</v>
      </c>
      <c r="D692" s="21" t="s">
        <v>32</v>
      </c>
    </row>
    <row r="693" spans="1:4" ht="13.5" x14ac:dyDescent="0.25">
      <c r="A693" s="94" t="s">
        <v>72</v>
      </c>
      <c r="B693" s="94" t="s">
        <v>72</v>
      </c>
      <c r="C693" s="94" t="s">
        <v>72</v>
      </c>
      <c r="D693" s="94" t="s">
        <v>72</v>
      </c>
    </row>
    <row r="694" spans="1:4" x14ac:dyDescent="0.2">
      <c r="A694" s="4"/>
      <c r="B694" s="4"/>
      <c r="C694" s="4"/>
      <c r="D694" s="4"/>
    </row>
    <row r="695" spans="1:4" x14ac:dyDescent="0.2">
      <c r="A695" s="4"/>
      <c r="B695" s="4"/>
      <c r="C695" s="4"/>
      <c r="D695" s="4"/>
    </row>
    <row r="696" spans="1:4" x14ac:dyDescent="0.2">
      <c r="A696" s="4"/>
      <c r="B696" s="4"/>
      <c r="C696" s="4"/>
      <c r="D696" s="4"/>
    </row>
    <row r="697" spans="1:4" ht="22.5" x14ac:dyDescent="0.2">
      <c r="A697" s="157" t="s">
        <v>284</v>
      </c>
      <c r="B697" s="158"/>
      <c r="C697" s="46" t="s">
        <v>285</v>
      </c>
      <c r="D697" s="52" t="s">
        <v>7</v>
      </c>
    </row>
    <row r="698" spans="1:4" ht="22.5" x14ac:dyDescent="0.2">
      <c r="A698" s="41" t="s">
        <v>1</v>
      </c>
      <c r="B698" s="71" t="s">
        <v>87</v>
      </c>
      <c r="C698" s="17" t="s">
        <v>88</v>
      </c>
      <c r="D698" s="21" t="s">
        <v>69</v>
      </c>
    </row>
    <row r="699" spans="1:4" x14ac:dyDescent="0.2">
      <c r="A699" s="41" t="s">
        <v>1</v>
      </c>
      <c r="B699" s="71" t="s">
        <v>282</v>
      </c>
      <c r="C699" s="17" t="s">
        <v>283</v>
      </c>
      <c r="D699" s="21" t="s">
        <v>69</v>
      </c>
    </row>
    <row r="700" spans="1:4" x14ac:dyDescent="0.2">
      <c r="A700" s="41" t="s">
        <v>64</v>
      </c>
      <c r="B700" s="71" t="s">
        <v>75</v>
      </c>
      <c r="C700" s="17" t="s">
        <v>59</v>
      </c>
      <c r="D700" s="21" t="s">
        <v>32</v>
      </c>
    </row>
    <row r="701" spans="1:4" x14ac:dyDescent="0.2">
      <c r="A701" s="41" t="s">
        <v>64</v>
      </c>
      <c r="B701" s="71" t="s">
        <v>76</v>
      </c>
      <c r="C701" s="17" t="s">
        <v>60</v>
      </c>
      <c r="D701" s="21" t="s">
        <v>32</v>
      </c>
    </row>
    <row r="702" spans="1:4" ht="13.5" x14ac:dyDescent="0.25">
      <c r="A702" s="94" t="s">
        <v>72</v>
      </c>
      <c r="B702" s="94" t="s">
        <v>72</v>
      </c>
      <c r="C702" s="94" t="s">
        <v>72</v>
      </c>
      <c r="D702" s="94" t="s">
        <v>72</v>
      </c>
    </row>
    <row r="703" spans="1:4" x14ac:dyDescent="0.2">
      <c r="A703" s="4"/>
      <c r="B703" s="4"/>
      <c r="C703" s="4"/>
      <c r="D703" s="4"/>
    </row>
    <row r="704" spans="1:4" x14ac:dyDescent="0.2">
      <c r="A704" s="4"/>
      <c r="B704" s="4"/>
      <c r="C704" s="4"/>
      <c r="D704" s="4"/>
    </row>
    <row r="705" spans="1:4" x14ac:dyDescent="0.2">
      <c r="A705" s="4"/>
      <c r="B705" s="4"/>
      <c r="C705" s="4"/>
      <c r="D705" s="4"/>
    </row>
    <row r="706" spans="1:4" ht="22.5" x14ac:dyDescent="0.2">
      <c r="A706" s="157" t="s">
        <v>387</v>
      </c>
      <c r="B706" s="158"/>
      <c r="C706" s="46" t="s">
        <v>388</v>
      </c>
      <c r="D706" s="52" t="s">
        <v>7</v>
      </c>
    </row>
    <row r="707" spans="1:4" ht="22.5" x14ac:dyDescent="0.2">
      <c r="A707" s="41" t="s">
        <v>1</v>
      </c>
      <c r="B707" s="71" t="s">
        <v>89</v>
      </c>
      <c r="C707" s="17" t="s">
        <v>90</v>
      </c>
      <c r="D707" s="21" t="s">
        <v>69</v>
      </c>
    </row>
    <row r="708" spans="1:4" x14ac:dyDescent="0.2">
      <c r="A708" s="41" t="s">
        <v>1</v>
      </c>
      <c r="B708" s="71" t="s">
        <v>282</v>
      </c>
      <c r="C708" s="17" t="s">
        <v>283</v>
      </c>
      <c r="D708" s="21" t="s">
        <v>69</v>
      </c>
    </row>
    <row r="709" spans="1:4" x14ac:dyDescent="0.2">
      <c r="A709" s="41" t="s">
        <v>64</v>
      </c>
      <c r="B709" s="71" t="s">
        <v>75</v>
      </c>
      <c r="C709" s="17" t="s">
        <v>59</v>
      </c>
      <c r="D709" s="21" t="s">
        <v>32</v>
      </c>
    </row>
    <row r="710" spans="1:4" x14ac:dyDescent="0.2">
      <c r="A710" s="41" t="s">
        <v>64</v>
      </c>
      <c r="B710" s="71" t="s">
        <v>76</v>
      </c>
      <c r="C710" s="17" t="s">
        <v>60</v>
      </c>
      <c r="D710" s="21" t="s">
        <v>32</v>
      </c>
    </row>
    <row r="711" spans="1:4" ht="13.5" x14ac:dyDescent="0.25">
      <c r="A711" s="94" t="s">
        <v>72</v>
      </c>
      <c r="B711" s="94" t="s">
        <v>72</v>
      </c>
      <c r="C711" s="94" t="s">
        <v>72</v>
      </c>
      <c r="D711" s="94" t="s">
        <v>72</v>
      </c>
    </row>
    <row r="712" spans="1:4" x14ac:dyDescent="0.2">
      <c r="A712" s="4"/>
      <c r="B712" s="4"/>
      <c r="C712" s="4"/>
      <c r="D712" s="4"/>
    </row>
    <row r="713" spans="1:4" x14ac:dyDescent="0.2">
      <c r="A713" s="4"/>
      <c r="B713" s="4"/>
      <c r="C713" s="4"/>
      <c r="D713" s="4"/>
    </row>
    <row r="714" spans="1:4" x14ac:dyDescent="0.2">
      <c r="A714" s="4"/>
      <c r="B714" s="4"/>
      <c r="C714" s="4"/>
      <c r="D714" s="4"/>
    </row>
    <row r="715" spans="1:4" x14ac:dyDescent="0.2">
      <c r="A715" s="4"/>
      <c r="B715" s="4"/>
      <c r="C715" s="4"/>
      <c r="D715" s="4"/>
    </row>
    <row r="716" spans="1:4" x14ac:dyDescent="0.2">
      <c r="A716" s="4"/>
      <c r="B716" s="4"/>
      <c r="C716" s="4"/>
      <c r="D716" s="4"/>
    </row>
    <row r="717" spans="1:4" x14ac:dyDescent="0.2">
      <c r="A717" s="4"/>
      <c r="B717" s="4"/>
      <c r="C717" s="4"/>
      <c r="D717" s="4"/>
    </row>
    <row r="718" spans="1:4" x14ac:dyDescent="0.2">
      <c r="A718" s="4"/>
      <c r="B718" s="4"/>
      <c r="C718" s="4"/>
      <c r="D718" s="4"/>
    </row>
    <row r="719" spans="1:4" x14ac:dyDescent="0.2">
      <c r="A719" s="4"/>
      <c r="B719" s="4"/>
      <c r="C719" s="4"/>
      <c r="D719" s="4"/>
    </row>
    <row r="720" spans="1:4" x14ac:dyDescent="0.2">
      <c r="A720" s="4"/>
      <c r="B720" s="4"/>
      <c r="C720" s="4"/>
      <c r="D720" s="4"/>
    </row>
    <row r="721" spans="1:4" ht="22.5" x14ac:dyDescent="0.2">
      <c r="A721" s="157" t="s">
        <v>286</v>
      </c>
      <c r="B721" s="158"/>
      <c r="C721" s="46" t="s">
        <v>287</v>
      </c>
      <c r="D721" s="52" t="s">
        <v>7</v>
      </c>
    </row>
    <row r="722" spans="1:4" ht="22.5" x14ac:dyDescent="0.2">
      <c r="A722" s="41" t="s">
        <v>1</v>
      </c>
      <c r="B722" s="71">
        <v>43100</v>
      </c>
      <c r="C722" s="17" t="s">
        <v>288</v>
      </c>
      <c r="D722" s="21" t="s">
        <v>69</v>
      </c>
    </row>
    <row r="723" spans="1:4" ht="33.75" x14ac:dyDescent="0.2">
      <c r="A723" s="41" t="s">
        <v>64</v>
      </c>
      <c r="B723" s="71">
        <v>87367</v>
      </c>
      <c r="C723" s="17" t="s">
        <v>68</v>
      </c>
      <c r="D723" s="21" t="s">
        <v>48</v>
      </c>
    </row>
    <row r="724" spans="1:4" x14ac:dyDescent="0.2">
      <c r="A724" s="41" t="s">
        <v>64</v>
      </c>
      <c r="B724" s="71" t="s">
        <v>75</v>
      </c>
      <c r="C724" s="17" t="s">
        <v>59</v>
      </c>
      <c r="D724" s="21" t="s">
        <v>32</v>
      </c>
    </row>
    <row r="725" spans="1:4" x14ac:dyDescent="0.2">
      <c r="A725" s="41" t="s">
        <v>64</v>
      </c>
      <c r="B725" s="71" t="s">
        <v>76</v>
      </c>
      <c r="C725" s="17" t="s">
        <v>60</v>
      </c>
      <c r="D725" s="21" t="s">
        <v>32</v>
      </c>
    </row>
    <row r="726" spans="1:4" ht="13.5" x14ac:dyDescent="0.25">
      <c r="A726" s="94" t="s">
        <v>72</v>
      </c>
      <c r="B726" s="94" t="s">
        <v>72</v>
      </c>
      <c r="C726" s="94" t="s">
        <v>72</v>
      </c>
      <c r="D726" s="94" t="s">
        <v>72</v>
      </c>
    </row>
    <row r="727" spans="1:4" x14ac:dyDescent="0.2">
      <c r="A727" s="4"/>
      <c r="B727" s="4"/>
      <c r="C727" s="4"/>
      <c r="D727" s="4"/>
    </row>
    <row r="728" spans="1:4" x14ac:dyDescent="0.2">
      <c r="A728" s="4"/>
      <c r="B728" s="4"/>
      <c r="C728" s="4"/>
      <c r="D728" s="4"/>
    </row>
    <row r="729" spans="1:4" x14ac:dyDescent="0.2">
      <c r="A729" s="4"/>
      <c r="B729" s="4"/>
      <c r="C729" s="4"/>
      <c r="D729" s="4"/>
    </row>
    <row r="730" spans="1:4" ht="22.5" x14ac:dyDescent="0.2">
      <c r="A730" s="157" t="s">
        <v>383</v>
      </c>
      <c r="B730" s="158"/>
      <c r="C730" s="46" t="s">
        <v>386</v>
      </c>
      <c r="D730" s="52" t="s">
        <v>7</v>
      </c>
    </row>
    <row r="731" spans="1:4" ht="22.5" x14ac:dyDescent="0.2">
      <c r="A731" s="41" t="s">
        <v>1</v>
      </c>
      <c r="B731" s="71" t="s">
        <v>384</v>
      </c>
      <c r="C731" s="17" t="s">
        <v>385</v>
      </c>
      <c r="D731" s="21" t="s">
        <v>69</v>
      </c>
    </row>
    <row r="732" spans="1:4" ht="33.75" x14ac:dyDescent="0.2">
      <c r="A732" s="41" t="s">
        <v>64</v>
      </c>
      <c r="B732" s="71" t="s">
        <v>92</v>
      </c>
      <c r="C732" s="17" t="s">
        <v>68</v>
      </c>
      <c r="D732" s="21" t="s">
        <v>48</v>
      </c>
    </row>
    <row r="733" spans="1:4" x14ac:dyDescent="0.2">
      <c r="A733" s="41" t="s">
        <v>64</v>
      </c>
      <c r="B733" s="71" t="s">
        <v>75</v>
      </c>
      <c r="C733" s="17" t="s">
        <v>59</v>
      </c>
      <c r="D733" s="21" t="s">
        <v>32</v>
      </c>
    </row>
    <row r="734" spans="1:4" x14ac:dyDescent="0.2">
      <c r="A734" s="41" t="s">
        <v>64</v>
      </c>
      <c r="B734" s="71" t="s">
        <v>76</v>
      </c>
      <c r="C734" s="17" t="s">
        <v>60</v>
      </c>
      <c r="D734" s="21" t="s">
        <v>32</v>
      </c>
    </row>
    <row r="735" spans="1:4" ht="13.5" x14ac:dyDescent="0.25">
      <c r="A735" s="94" t="s">
        <v>72</v>
      </c>
      <c r="B735" s="94" t="s">
        <v>72</v>
      </c>
      <c r="C735" s="94" t="s">
        <v>72</v>
      </c>
      <c r="D735" s="94" t="s">
        <v>72</v>
      </c>
    </row>
    <row r="736" spans="1:4" x14ac:dyDescent="0.2">
      <c r="A736" s="4"/>
      <c r="B736" s="4"/>
      <c r="C736" s="4"/>
      <c r="D736" s="4"/>
    </row>
    <row r="737" spans="1:4" x14ac:dyDescent="0.2">
      <c r="A737" s="4"/>
      <c r="B737" s="4"/>
      <c r="C737" s="4"/>
      <c r="D737" s="4"/>
    </row>
    <row r="738" spans="1:4" x14ac:dyDescent="0.2">
      <c r="A738" s="4"/>
      <c r="B738" s="4"/>
      <c r="C738" s="4"/>
      <c r="D738" s="4"/>
    </row>
    <row r="739" spans="1:4" x14ac:dyDescent="0.2">
      <c r="A739" s="159" t="s">
        <v>293</v>
      </c>
      <c r="B739" s="159"/>
      <c r="C739" s="159"/>
      <c r="D739" s="159"/>
    </row>
    <row r="740" spans="1:4" x14ac:dyDescent="0.2">
      <c r="A740" s="4"/>
      <c r="B740" s="4"/>
      <c r="C740" s="4"/>
      <c r="D740" s="4"/>
    </row>
    <row r="741" spans="1:4" ht="22.5" x14ac:dyDescent="0.2">
      <c r="A741" s="157" t="s">
        <v>289</v>
      </c>
      <c r="B741" s="158"/>
      <c r="C741" s="46" t="s">
        <v>291</v>
      </c>
      <c r="D741" s="52" t="s">
        <v>7</v>
      </c>
    </row>
    <row r="742" spans="1:4" ht="22.5" x14ac:dyDescent="0.2">
      <c r="A742" s="110" t="s">
        <v>1</v>
      </c>
      <c r="B742" s="111" t="s">
        <v>96</v>
      </c>
      <c r="C742" s="96" t="s">
        <v>290</v>
      </c>
      <c r="D742" s="95" t="s">
        <v>69</v>
      </c>
    </row>
    <row r="743" spans="1:4" x14ac:dyDescent="0.2">
      <c r="A743" s="41" t="s">
        <v>64</v>
      </c>
      <c r="B743" s="71" t="s">
        <v>75</v>
      </c>
      <c r="C743" s="17" t="s">
        <v>59</v>
      </c>
      <c r="D743" s="21" t="s">
        <v>32</v>
      </c>
    </row>
    <row r="744" spans="1:4" x14ac:dyDescent="0.2">
      <c r="A744" s="41" t="s">
        <v>64</v>
      </c>
      <c r="B744" s="71" t="s">
        <v>76</v>
      </c>
      <c r="C744" s="17" t="s">
        <v>60</v>
      </c>
      <c r="D744" s="21" t="s">
        <v>32</v>
      </c>
    </row>
    <row r="745" spans="1:4" ht="13.5" x14ac:dyDescent="0.25">
      <c r="A745" s="94" t="s">
        <v>72</v>
      </c>
      <c r="B745" s="94" t="s">
        <v>72</v>
      </c>
      <c r="C745" s="94" t="s">
        <v>72</v>
      </c>
      <c r="D745" s="94" t="s">
        <v>72</v>
      </c>
    </row>
    <row r="746" spans="1:4" x14ac:dyDescent="0.2">
      <c r="A746" s="4"/>
      <c r="B746" s="4"/>
      <c r="C746" s="4"/>
      <c r="D746" s="4"/>
    </row>
    <row r="747" spans="1:4" x14ac:dyDescent="0.2">
      <c r="A747" s="4"/>
      <c r="B747" s="4"/>
      <c r="C747" s="4"/>
      <c r="D747" s="4"/>
    </row>
    <row r="748" spans="1:4" x14ac:dyDescent="0.2">
      <c r="A748" s="4"/>
      <c r="B748" s="4"/>
      <c r="C748" s="4"/>
      <c r="D748" s="4"/>
    </row>
    <row r="749" spans="1:4" ht="22.5" customHeight="1" x14ac:dyDescent="0.2">
      <c r="A749" s="157" t="s">
        <v>295</v>
      </c>
      <c r="B749" s="158"/>
      <c r="C749" s="46" t="s">
        <v>333</v>
      </c>
      <c r="D749" s="52" t="s">
        <v>7</v>
      </c>
    </row>
    <row r="750" spans="1:4" x14ac:dyDescent="0.2">
      <c r="A750" s="110" t="s">
        <v>1</v>
      </c>
      <c r="B750" s="111" t="s">
        <v>96</v>
      </c>
      <c r="C750" s="96" t="s">
        <v>334</v>
      </c>
      <c r="D750" s="95" t="s">
        <v>69</v>
      </c>
    </row>
    <row r="751" spans="1:4" x14ac:dyDescent="0.2">
      <c r="A751" s="110" t="s">
        <v>1</v>
      </c>
      <c r="B751" s="111" t="s">
        <v>96</v>
      </c>
      <c r="C751" s="96" t="s">
        <v>335</v>
      </c>
      <c r="D751" s="95" t="s">
        <v>69</v>
      </c>
    </row>
    <row r="752" spans="1:4" x14ac:dyDescent="0.2">
      <c r="A752" s="41" t="s">
        <v>64</v>
      </c>
      <c r="B752" s="71" t="s">
        <v>75</v>
      </c>
      <c r="C752" s="17" t="s">
        <v>59</v>
      </c>
      <c r="D752" s="21" t="s">
        <v>32</v>
      </c>
    </row>
    <row r="753" spans="1:4" x14ac:dyDescent="0.2">
      <c r="A753" s="41" t="s">
        <v>64</v>
      </c>
      <c r="B753" s="71" t="s">
        <v>76</v>
      </c>
      <c r="C753" s="17" t="s">
        <v>60</v>
      </c>
      <c r="D753" s="21" t="s">
        <v>32</v>
      </c>
    </row>
    <row r="754" spans="1:4" ht="13.5" x14ac:dyDescent="0.25">
      <c r="A754" s="94" t="s">
        <v>72</v>
      </c>
      <c r="B754" s="94" t="s">
        <v>72</v>
      </c>
      <c r="C754" s="94" t="s">
        <v>72</v>
      </c>
      <c r="D754" s="94" t="s">
        <v>72</v>
      </c>
    </row>
    <row r="755" spans="1:4" x14ac:dyDescent="0.2">
      <c r="A755" s="4"/>
      <c r="B755" s="4"/>
      <c r="C755" s="4"/>
      <c r="D755" s="4"/>
    </row>
    <row r="756" spans="1:4" x14ac:dyDescent="0.2">
      <c r="A756" s="4"/>
      <c r="B756" s="4"/>
      <c r="C756" s="4"/>
      <c r="D756" s="4"/>
    </row>
    <row r="757" spans="1:4" x14ac:dyDescent="0.2">
      <c r="A757" s="4"/>
      <c r="B757" s="4"/>
      <c r="C757" s="4"/>
      <c r="D757" s="4"/>
    </row>
    <row r="758" spans="1:4" ht="33.75" x14ac:dyDescent="0.2">
      <c r="A758" s="157" t="s">
        <v>296</v>
      </c>
      <c r="B758" s="158"/>
      <c r="C758" s="46" t="s">
        <v>601</v>
      </c>
      <c r="D758" s="52" t="s">
        <v>7</v>
      </c>
    </row>
    <row r="759" spans="1:4" ht="22.5" x14ac:dyDescent="0.2">
      <c r="A759" s="110" t="s">
        <v>1</v>
      </c>
      <c r="B759" s="111" t="s">
        <v>96</v>
      </c>
      <c r="C759" s="96" t="s">
        <v>605</v>
      </c>
      <c r="D759" s="95" t="s">
        <v>69</v>
      </c>
    </row>
    <row r="760" spans="1:4" x14ac:dyDescent="0.2">
      <c r="A760" s="50" t="s">
        <v>1</v>
      </c>
      <c r="B760" s="54">
        <v>39388</v>
      </c>
      <c r="C760" s="17" t="s">
        <v>336</v>
      </c>
      <c r="D760" s="21" t="s">
        <v>69</v>
      </c>
    </row>
    <row r="761" spans="1:4" x14ac:dyDescent="0.2">
      <c r="A761" s="41" t="s">
        <v>64</v>
      </c>
      <c r="B761" s="71" t="s">
        <v>75</v>
      </c>
      <c r="C761" s="17" t="s">
        <v>59</v>
      </c>
      <c r="D761" s="21" t="s">
        <v>32</v>
      </c>
    </row>
    <row r="762" spans="1:4" x14ac:dyDescent="0.2">
      <c r="A762" s="41" t="s">
        <v>64</v>
      </c>
      <c r="B762" s="71" t="s">
        <v>76</v>
      </c>
      <c r="C762" s="17" t="s">
        <v>60</v>
      </c>
      <c r="D762" s="21" t="s">
        <v>32</v>
      </c>
    </row>
    <row r="763" spans="1:4" ht="13.5" x14ac:dyDescent="0.25">
      <c r="A763" s="94" t="s">
        <v>72</v>
      </c>
      <c r="B763" s="94" t="s">
        <v>72</v>
      </c>
      <c r="C763" s="94" t="s">
        <v>72</v>
      </c>
      <c r="D763" s="94" t="s">
        <v>72</v>
      </c>
    </row>
    <row r="764" spans="1:4" x14ac:dyDescent="0.2">
      <c r="A764" s="4"/>
      <c r="B764" s="4"/>
      <c r="C764" s="4"/>
      <c r="D764" s="4"/>
    </row>
    <row r="765" spans="1:4" x14ac:dyDescent="0.2">
      <c r="A765" s="4"/>
      <c r="B765" s="4"/>
      <c r="C765" s="4"/>
      <c r="D765" s="4"/>
    </row>
    <row r="766" spans="1:4" x14ac:dyDescent="0.2">
      <c r="A766" s="4"/>
      <c r="B766" s="4"/>
      <c r="C766" s="4"/>
      <c r="D766" s="4"/>
    </row>
    <row r="767" spans="1:4" x14ac:dyDescent="0.2">
      <c r="A767" s="4"/>
      <c r="B767" s="4"/>
      <c r="C767" s="4"/>
      <c r="D767" s="4"/>
    </row>
    <row r="768" spans="1:4" x14ac:dyDescent="0.2">
      <c r="A768" s="4"/>
      <c r="B768" s="4"/>
      <c r="C768" s="4"/>
      <c r="D768" s="4"/>
    </row>
    <row r="769" spans="1:4" x14ac:dyDescent="0.2">
      <c r="A769" s="4"/>
      <c r="B769" s="4"/>
      <c r="C769" s="4"/>
      <c r="D769" s="4"/>
    </row>
    <row r="770" spans="1:4" ht="33.75" x14ac:dyDescent="0.2">
      <c r="A770" s="157" t="s">
        <v>296</v>
      </c>
      <c r="B770" s="158"/>
      <c r="C770" s="46" t="s">
        <v>602</v>
      </c>
      <c r="D770" s="52" t="s">
        <v>7</v>
      </c>
    </row>
    <row r="771" spans="1:4" ht="22.5" x14ac:dyDescent="0.2">
      <c r="A771" s="110" t="s">
        <v>1</v>
      </c>
      <c r="B771" s="111" t="s">
        <v>96</v>
      </c>
      <c r="C771" s="96" t="s">
        <v>606</v>
      </c>
      <c r="D771" s="95" t="s">
        <v>69</v>
      </c>
    </row>
    <row r="772" spans="1:4" x14ac:dyDescent="0.2">
      <c r="A772" s="50" t="s">
        <v>1</v>
      </c>
      <c r="B772" s="54">
        <v>39388</v>
      </c>
      <c r="C772" s="17" t="s">
        <v>336</v>
      </c>
      <c r="D772" s="21" t="s">
        <v>69</v>
      </c>
    </row>
    <row r="773" spans="1:4" x14ac:dyDescent="0.2">
      <c r="A773" s="41" t="s">
        <v>64</v>
      </c>
      <c r="B773" s="71" t="s">
        <v>75</v>
      </c>
      <c r="C773" s="17" t="s">
        <v>59</v>
      </c>
      <c r="D773" s="21" t="s">
        <v>32</v>
      </c>
    </row>
    <row r="774" spans="1:4" x14ac:dyDescent="0.2">
      <c r="A774" s="41" t="s">
        <v>64</v>
      </c>
      <c r="B774" s="71" t="s">
        <v>76</v>
      </c>
      <c r="C774" s="17" t="s">
        <v>60</v>
      </c>
      <c r="D774" s="21" t="s">
        <v>32</v>
      </c>
    </row>
    <row r="775" spans="1:4" ht="13.5" x14ac:dyDescent="0.25">
      <c r="A775" s="94" t="s">
        <v>72</v>
      </c>
      <c r="B775" s="94" t="s">
        <v>72</v>
      </c>
      <c r="C775" s="94" t="s">
        <v>72</v>
      </c>
      <c r="D775" s="94" t="s">
        <v>72</v>
      </c>
    </row>
    <row r="776" spans="1:4" x14ac:dyDescent="0.2">
      <c r="A776" s="4"/>
      <c r="B776" s="4"/>
      <c r="C776" s="4"/>
      <c r="D776" s="4"/>
    </row>
    <row r="777" spans="1:4" x14ac:dyDescent="0.2">
      <c r="A777" s="4"/>
      <c r="B777" s="4"/>
      <c r="C777" s="4"/>
      <c r="D777" s="4"/>
    </row>
    <row r="778" spans="1:4" x14ac:dyDescent="0.2">
      <c r="A778" s="4"/>
      <c r="B778" s="4"/>
      <c r="C778" s="4"/>
      <c r="D778" s="4"/>
    </row>
    <row r="779" spans="1:4" ht="22.5" customHeight="1" x14ac:dyDescent="0.2">
      <c r="A779" s="157" t="s">
        <v>294</v>
      </c>
      <c r="B779" s="158"/>
      <c r="C779" s="46" t="s">
        <v>340</v>
      </c>
      <c r="D779" s="52" t="s">
        <v>7</v>
      </c>
    </row>
    <row r="780" spans="1:4" ht="22.5" x14ac:dyDescent="0.2">
      <c r="A780" s="110" t="s">
        <v>1</v>
      </c>
      <c r="B780" s="111" t="s">
        <v>96</v>
      </c>
      <c r="C780" s="96" t="s">
        <v>337</v>
      </c>
      <c r="D780" s="95" t="s">
        <v>69</v>
      </c>
    </row>
    <row r="781" spans="1:4" x14ac:dyDescent="0.2">
      <c r="A781" s="41" t="s">
        <v>64</v>
      </c>
      <c r="B781" s="71" t="s">
        <v>75</v>
      </c>
      <c r="C781" s="17" t="s">
        <v>59</v>
      </c>
      <c r="D781" s="21" t="s">
        <v>32</v>
      </c>
    </row>
    <row r="782" spans="1:4" x14ac:dyDescent="0.2">
      <c r="A782" s="41" t="s">
        <v>64</v>
      </c>
      <c r="B782" s="71" t="s">
        <v>76</v>
      </c>
      <c r="C782" s="17" t="s">
        <v>60</v>
      </c>
      <c r="D782" s="21" t="s">
        <v>32</v>
      </c>
    </row>
    <row r="783" spans="1:4" ht="13.5" x14ac:dyDescent="0.25">
      <c r="A783" s="94" t="s">
        <v>72</v>
      </c>
      <c r="B783" s="94" t="s">
        <v>72</v>
      </c>
      <c r="C783" s="94" t="s">
        <v>72</v>
      </c>
      <c r="D783" s="94" t="s">
        <v>72</v>
      </c>
    </row>
    <row r="784" spans="1:4" x14ac:dyDescent="0.2">
      <c r="A784" s="4"/>
      <c r="B784" s="4"/>
      <c r="C784" s="4"/>
      <c r="D784" s="4"/>
    </row>
    <row r="785" spans="1:4" x14ac:dyDescent="0.2">
      <c r="A785" s="4"/>
      <c r="B785" s="4"/>
      <c r="C785" s="4"/>
      <c r="D785" s="4"/>
    </row>
    <row r="786" spans="1:4" x14ac:dyDescent="0.2">
      <c r="A786" s="4"/>
      <c r="B786" s="4"/>
      <c r="C786" s="4"/>
      <c r="D786" s="4"/>
    </row>
    <row r="787" spans="1:4" ht="22.5" customHeight="1" x14ac:dyDescent="0.2">
      <c r="A787" s="157" t="s">
        <v>294</v>
      </c>
      <c r="B787" s="158"/>
      <c r="C787" s="46" t="s">
        <v>339</v>
      </c>
      <c r="D787" s="52" t="s">
        <v>7</v>
      </c>
    </row>
    <row r="788" spans="1:4" ht="22.5" x14ac:dyDescent="0.2">
      <c r="A788" s="110" t="s">
        <v>1</v>
      </c>
      <c r="B788" s="111" t="s">
        <v>96</v>
      </c>
      <c r="C788" s="96" t="s">
        <v>338</v>
      </c>
      <c r="D788" s="95" t="s">
        <v>69</v>
      </c>
    </row>
    <row r="789" spans="1:4" x14ac:dyDescent="0.2">
      <c r="A789" s="41" t="s">
        <v>64</v>
      </c>
      <c r="B789" s="71" t="s">
        <v>75</v>
      </c>
      <c r="C789" s="17" t="s">
        <v>59</v>
      </c>
      <c r="D789" s="21" t="s">
        <v>32</v>
      </c>
    </row>
    <row r="790" spans="1:4" x14ac:dyDescent="0.2">
      <c r="A790" s="41" t="s">
        <v>64</v>
      </c>
      <c r="B790" s="71" t="s">
        <v>76</v>
      </c>
      <c r="C790" s="17" t="s">
        <v>60</v>
      </c>
      <c r="D790" s="21" t="s">
        <v>32</v>
      </c>
    </row>
    <row r="791" spans="1:4" ht="13.5" x14ac:dyDescent="0.25">
      <c r="A791" s="94" t="s">
        <v>72</v>
      </c>
      <c r="B791" s="94" t="s">
        <v>72</v>
      </c>
      <c r="C791" s="94" t="s">
        <v>72</v>
      </c>
      <c r="D791" s="94" t="s">
        <v>72</v>
      </c>
    </row>
    <row r="792" spans="1:4" x14ac:dyDescent="0.2">
      <c r="A792" s="4"/>
      <c r="B792" s="4"/>
      <c r="C792" s="4"/>
      <c r="D792" s="4"/>
    </row>
    <row r="793" spans="1:4" x14ac:dyDescent="0.2">
      <c r="A793" s="4"/>
      <c r="B793" s="4"/>
      <c r="C793" s="4"/>
      <c r="D793" s="4"/>
    </row>
    <row r="794" spans="1:4" x14ac:dyDescent="0.2">
      <c r="A794" s="4"/>
      <c r="B794" s="4"/>
      <c r="C794" s="4"/>
      <c r="D794" s="4"/>
    </row>
    <row r="795" spans="1:4" ht="22.5" customHeight="1" x14ac:dyDescent="0.2">
      <c r="A795" s="157" t="s">
        <v>294</v>
      </c>
      <c r="B795" s="158"/>
      <c r="C795" s="46" t="s">
        <v>341</v>
      </c>
      <c r="D795" s="52" t="s">
        <v>7</v>
      </c>
    </row>
    <row r="796" spans="1:4" x14ac:dyDescent="0.2">
      <c r="A796" s="110" t="s">
        <v>1</v>
      </c>
      <c r="B796" s="111" t="s">
        <v>96</v>
      </c>
      <c r="C796" s="96" t="s">
        <v>342</v>
      </c>
      <c r="D796" s="95" t="s">
        <v>69</v>
      </c>
    </row>
    <row r="797" spans="1:4" x14ac:dyDescent="0.2">
      <c r="A797" s="41" t="s">
        <v>64</v>
      </c>
      <c r="B797" s="71" t="s">
        <v>75</v>
      </c>
      <c r="C797" s="17" t="s">
        <v>59</v>
      </c>
      <c r="D797" s="21" t="s">
        <v>32</v>
      </c>
    </row>
    <row r="798" spans="1:4" x14ac:dyDescent="0.2">
      <c r="A798" s="41" t="s">
        <v>64</v>
      </c>
      <c r="B798" s="71" t="s">
        <v>76</v>
      </c>
      <c r="C798" s="17" t="s">
        <v>60</v>
      </c>
      <c r="D798" s="21" t="s">
        <v>32</v>
      </c>
    </row>
    <row r="799" spans="1:4" ht="13.5" x14ac:dyDescent="0.25">
      <c r="A799" s="94" t="s">
        <v>72</v>
      </c>
      <c r="B799" s="94" t="s">
        <v>72</v>
      </c>
      <c r="C799" s="94" t="s">
        <v>72</v>
      </c>
      <c r="D799" s="94" t="s">
        <v>72</v>
      </c>
    </row>
    <row r="800" spans="1:4" x14ac:dyDescent="0.2">
      <c r="A800" s="4"/>
      <c r="B800" s="4"/>
      <c r="C800" s="4"/>
      <c r="D800" s="4"/>
    </row>
    <row r="801" spans="1:4" x14ac:dyDescent="0.2">
      <c r="A801" s="4"/>
      <c r="B801" s="4"/>
      <c r="C801" s="4"/>
      <c r="D801" s="4"/>
    </row>
    <row r="802" spans="1:4" x14ac:dyDescent="0.2">
      <c r="A802" s="4"/>
      <c r="B802" s="4"/>
      <c r="C802" s="4"/>
      <c r="D802" s="4"/>
    </row>
    <row r="803" spans="1:4" ht="22.5" x14ac:dyDescent="0.2">
      <c r="A803" s="157" t="s">
        <v>297</v>
      </c>
      <c r="B803" s="158"/>
      <c r="C803" s="46" t="s">
        <v>344</v>
      </c>
      <c r="D803" s="52" t="s">
        <v>7</v>
      </c>
    </row>
    <row r="804" spans="1:4" x14ac:dyDescent="0.2">
      <c r="A804" s="110" t="s">
        <v>1</v>
      </c>
      <c r="B804" s="111" t="s">
        <v>96</v>
      </c>
      <c r="C804" s="96" t="s">
        <v>343</v>
      </c>
      <c r="D804" s="95" t="s">
        <v>69</v>
      </c>
    </row>
    <row r="805" spans="1:4" x14ac:dyDescent="0.2">
      <c r="A805" s="110" t="s">
        <v>1</v>
      </c>
      <c r="B805" s="111" t="s">
        <v>96</v>
      </c>
      <c r="C805" s="96" t="s">
        <v>335</v>
      </c>
      <c r="D805" s="95" t="s">
        <v>69</v>
      </c>
    </row>
    <row r="806" spans="1:4" x14ac:dyDescent="0.2">
      <c r="A806" s="41" t="s">
        <v>64</v>
      </c>
      <c r="B806" s="71" t="s">
        <v>75</v>
      </c>
      <c r="C806" s="17" t="s">
        <v>59</v>
      </c>
      <c r="D806" s="21" t="s">
        <v>32</v>
      </c>
    </row>
    <row r="807" spans="1:4" x14ac:dyDescent="0.2">
      <c r="A807" s="41" t="s">
        <v>64</v>
      </c>
      <c r="B807" s="71" t="s">
        <v>76</v>
      </c>
      <c r="C807" s="17" t="s">
        <v>60</v>
      </c>
      <c r="D807" s="21" t="s">
        <v>32</v>
      </c>
    </row>
    <row r="808" spans="1:4" ht="13.5" x14ac:dyDescent="0.25">
      <c r="A808" s="94" t="s">
        <v>72</v>
      </c>
      <c r="B808" s="94" t="s">
        <v>72</v>
      </c>
      <c r="C808" s="94" t="s">
        <v>72</v>
      </c>
      <c r="D808" s="94" t="s">
        <v>72</v>
      </c>
    </row>
    <row r="809" spans="1:4" x14ac:dyDescent="0.2">
      <c r="A809" s="4"/>
      <c r="B809" s="4"/>
      <c r="C809" s="4"/>
      <c r="D809" s="4"/>
    </row>
    <row r="810" spans="1:4" x14ac:dyDescent="0.2">
      <c r="A810" s="4"/>
      <c r="B810" s="4"/>
      <c r="C810" s="4"/>
      <c r="D810" s="4"/>
    </row>
    <row r="811" spans="1:4" x14ac:dyDescent="0.2">
      <c r="A811" s="4"/>
      <c r="B811" s="4"/>
      <c r="C811" s="4"/>
      <c r="D811" s="4"/>
    </row>
    <row r="812" spans="1:4" ht="33.75" x14ac:dyDescent="0.2">
      <c r="A812" s="157" t="s">
        <v>298</v>
      </c>
      <c r="B812" s="158"/>
      <c r="C812" s="46" t="s">
        <v>603</v>
      </c>
      <c r="D812" s="52" t="s">
        <v>7</v>
      </c>
    </row>
    <row r="813" spans="1:4" ht="33.75" x14ac:dyDescent="0.2">
      <c r="A813" s="110" t="s">
        <v>1</v>
      </c>
      <c r="B813" s="111" t="s">
        <v>96</v>
      </c>
      <c r="C813" s="96" t="s">
        <v>604</v>
      </c>
      <c r="D813" s="95" t="s">
        <v>69</v>
      </c>
    </row>
    <row r="814" spans="1:4" x14ac:dyDescent="0.2">
      <c r="A814" s="50" t="s">
        <v>1</v>
      </c>
      <c r="B814" s="54">
        <v>39388</v>
      </c>
      <c r="C814" s="17" t="s">
        <v>336</v>
      </c>
      <c r="D814" s="21" t="s">
        <v>69</v>
      </c>
    </row>
    <row r="815" spans="1:4" x14ac:dyDescent="0.2">
      <c r="A815" s="41" t="s">
        <v>64</v>
      </c>
      <c r="B815" s="71" t="s">
        <v>75</v>
      </c>
      <c r="C815" s="17" t="s">
        <v>59</v>
      </c>
      <c r="D815" s="21" t="s">
        <v>32</v>
      </c>
    </row>
    <row r="816" spans="1:4" x14ac:dyDescent="0.2">
      <c r="A816" s="41" t="s">
        <v>64</v>
      </c>
      <c r="B816" s="71" t="s">
        <v>76</v>
      </c>
      <c r="C816" s="17" t="s">
        <v>60</v>
      </c>
      <c r="D816" s="21" t="s">
        <v>32</v>
      </c>
    </row>
    <row r="817" spans="1:4" ht="13.5" x14ac:dyDescent="0.25">
      <c r="A817" s="94" t="s">
        <v>72</v>
      </c>
      <c r="B817" s="94" t="s">
        <v>72</v>
      </c>
      <c r="C817" s="94" t="s">
        <v>72</v>
      </c>
      <c r="D817" s="94" t="s">
        <v>72</v>
      </c>
    </row>
    <row r="818" spans="1:4" x14ac:dyDescent="0.2">
      <c r="A818" s="4"/>
      <c r="B818" s="4"/>
      <c r="C818" s="112" t="s">
        <v>72</v>
      </c>
      <c r="D818" s="4"/>
    </row>
    <row r="819" spans="1:4" x14ac:dyDescent="0.2">
      <c r="A819" s="4"/>
      <c r="B819" s="4"/>
      <c r="C819" s="4"/>
      <c r="D819" s="4"/>
    </row>
    <row r="820" spans="1:4" x14ac:dyDescent="0.2">
      <c r="A820" s="4"/>
      <c r="B820" s="4"/>
      <c r="C820" s="4"/>
      <c r="D820" s="4"/>
    </row>
    <row r="821" spans="1:4" ht="22.5" x14ac:dyDescent="0.2">
      <c r="A821" s="157" t="s">
        <v>345</v>
      </c>
      <c r="B821" s="158"/>
      <c r="C821" s="46" t="s">
        <v>389</v>
      </c>
      <c r="D821" s="52" t="s">
        <v>7</v>
      </c>
    </row>
    <row r="822" spans="1:4" ht="22.5" x14ac:dyDescent="0.2">
      <c r="A822" s="110" t="s">
        <v>1</v>
      </c>
      <c r="B822" s="111" t="s">
        <v>96</v>
      </c>
      <c r="C822" s="96" t="s">
        <v>346</v>
      </c>
      <c r="D822" s="95" t="s">
        <v>69</v>
      </c>
    </row>
    <row r="823" spans="1:4" x14ac:dyDescent="0.2">
      <c r="A823" s="110" t="s">
        <v>1</v>
      </c>
      <c r="B823" s="111" t="s">
        <v>96</v>
      </c>
      <c r="C823" s="96" t="s">
        <v>390</v>
      </c>
      <c r="D823" s="95" t="s">
        <v>69</v>
      </c>
    </row>
    <row r="824" spans="1:4" x14ac:dyDescent="0.2">
      <c r="A824" s="41" t="s">
        <v>64</v>
      </c>
      <c r="B824" s="71" t="s">
        <v>75</v>
      </c>
      <c r="C824" s="17" t="s">
        <v>59</v>
      </c>
      <c r="D824" s="21" t="s">
        <v>32</v>
      </c>
    </row>
    <row r="825" spans="1:4" x14ac:dyDescent="0.2">
      <c r="A825" s="41" t="s">
        <v>64</v>
      </c>
      <c r="B825" s="71" t="s">
        <v>76</v>
      </c>
      <c r="C825" s="17" t="s">
        <v>60</v>
      </c>
      <c r="D825" s="21" t="s">
        <v>32</v>
      </c>
    </row>
    <row r="826" spans="1:4" ht="13.5" x14ac:dyDescent="0.25">
      <c r="A826" s="94" t="s">
        <v>72</v>
      </c>
      <c r="B826" s="94" t="s">
        <v>72</v>
      </c>
      <c r="C826" s="94" t="s">
        <v>72</v>
      </c>
      <c r="D826" s="94" t="s">
        <v>72</v>
      </c>
    </row>
    <row r="827" spans="1:4" x14ac:dyDescent="0.2">
      <c r="A827" s="4"/>
      <c r="B827" s="4"/>
      <c r="C827" s="112" t="s">
        <v>72</v>
      </c>
      <c r="D827" s="4"/>
    </row>
    <row r="828" spans="1:4" x14ac:dyDescent="0.2">
      <c r="A828" s="4"/>
      <c r="B828" s="4"/>
      <c r="C828" s="4"/>
      <c r="D828" s="4"/>
    </row>
    <row r="829" spans="1:4" x14ac:dyDescent="0.2">
      <c r="A829" s="4"/>
      <c r="B829" s="4"/>
      <c r="C829" s="4"/>
      <c r="D829" s="4"/>
    </row>
    <row r="830" spans="1:4" ht="22.5" customHeight="1" x14ac:dyDescent="0.2">
      <c r="A830" s="157" t="s">
        <v>391</v>
      </c>
      <c r="B830" s="158"/>
      <c r="C830" s="46" t="s">
        <v>392</v>
      </c>
      <c r="D830" s="52" t="s">
        <v>7</v>
      </c>
    </row>
    <row r="831" spans="1:4" ht="22.5" x14ac:dyDescent="0.2">
      <c r="A831" s="110" t="s">
        <v>1</v>
      </c>
      <c r="B831" s="111" t="s">
        <v>96</v>
      </c>
      <c r="C831" s="96" t="s">
        <v>607</v>
      </c>
      <c r="D831" s="95" t="s">
        <v>69</v>
      </c>
    </row>
    <row r="832" spans="1:4" x14ac:dyDescent="0.2">
      <c r="A832" s="41" t="s">
        <v>64</v>
      </c>
      <c r="B832" s="71" t="s">
        <v>75</v>
      </c>
      <c r="C832" s="17" t="s">
        <v>59</v>
      </c>
      <c r="D832" s="21" t="s">
        <v>32</v>
      </c>
    </row>
    <row r="833" spans="1:4" x14ac:dyDescent="0.2">
      <c r="A833" s="41" t="s">
        <v>64</v>
      </c>
      <c r="B833" s="71" t="s">
        <v>76</v>
      </c>
      <c r="C833" s="17" t="s">
        <v>60</v>
      </c>
      <c r="D833" s="21" t="s">
        <v>32</v>
      </c>
    </row>
    <row r="834" spans="1:4" ht="13.5" x14ac:dyDescent="0.25">
      <c r="A834" s="94" t="s">
        <v>72</v>
      </c>
      <c r="B834" s="94" t="s">
        <v>72</v>
      </c>
      <c r="C834" s="94" t="s">
        <v>72</v>
      </c>
      <c r="D834" s="94" t="s">
        <v>72</v>
      </c>
    </row>
    <row r="835" spans="1:4" x14ac:dyDescent="0.2">
      <c r="A835" s="4"/>
      <c r="B835" s="4"/>
      <c r="C835" s="4"/>
      <c r="D835" s="4"/>
    </row>
    <row r="836" spans="1:4" x14ac:dyDescent="0.2">
      <c r="A836" s="4"/>
      <c r="B836" s="4"/>
      <c r="C836" s="4"/>
      <c r="D836" s="4"/>
    </row>
    <row r="837" spans="1:4" x14ac:dyDescent="0.2">
      <c r="A837" s="4"/>
      <c r="B837" s="4"/>
      <c r="C837" s="4"/>
      <c r="D837" s="4"/>
    </row>
    <row r="838" spans="1:4" ht="22.5" x14ac:dyDescent="0.2">
      <c r="A838" s="157" t="s">
        <v>393</v>
      </c>
      <c r="B838" s="158"/>
      <c r="C838" s="46" t="s">
        <v>394</v>
      </c>
      <c r="D838" s="52" t="s">
        <v>7</v>
      </c>
    </row>
    <row r="839" spans="1:4" x14ac:dyDescent="0.2">
      <c r="A839" s="41" t="s">
        <v>1</v>
      </c>
      <c r="B839" s="71" t="s">
        <v>395</v>
      </c>
      <c r="C839" s="17" t="s">
        <v>396</v>
      </c>
      <c r="D839" s="21" t="s">
        <v>69</v>
      </c>
    </row>
    <row r="840" spans="1:4" x14ac:dyDescent="0.2">
      <c r="A840" s="41" t="s">
        <v>64</v>
      </c>
      <c r="B840" s="71" t="s">
        <v>75</v>
      </c>
      <c r="C840" s="17" t="s">
        <v>59</v>
      </c>
      <c r="D840" s="21" t="s">
        <v>32</v>
      </c>
    </row>
    <row r="841" spans="1:4" x14ac:dyDescent="0.2">
      <c r="A841" s="41" t="s">
        <v>64</v>
      </c>
      <c r="B841" s="71" t="s">
        <v>76</v>
      </c>
      <c r="C841" s="17" t="s">
        <v>60</v>
      </c>
      <c r="D841" s="21" t="s">
        <v>32</v>
      </c>
    </row>
    <row r="842" spans="1:4" ht="13.5" x14ac:dyDescent="0.25">
      <c r="A842" s="94" t="s">
        <v>72</v>
      </c>
      <c r="B842" s="94" t="s">
        <v>72</v>
      </c>
      <c r="C842" s="94" t="s">
        <v>72</v>
      </c>
      <c r="D842" s="94" t="s">
        <v>72</v>
      </c>
    </row>
    <row r="843" spans="1:4" x14ac:dyDescent="0.2">
      <c r="A843" s="4"/>
      <c r="B843" s="4"/>
      <c r="C843" s="4"/>
      <c r="D843" s="4"/>
    </row>
    <row r="844" spans="1:4" x14ac:dyDescent="0.2">
      <c r="A844" s="4"/>
      <c r="B844" s="4"/>
      <c r="C844" s="4"/>
      <c r="D844" s="4"/>
    </row>
    <row r="845" spans="1:4" x14ac:dyDescent="0.2">
      <c r="A845" s="4"/>
      <c r="B845" s="4"/>
      <c r="C845" s="4"/>
      <c r="D845" s="4"/>
    </row>
    <row r="846" spans="1:4" x14ac:dyDescent="0.2">
      <c r="A846" s="159" t="s">
        <v>326</v>
      </c>
      <c r="B846" s="159"/>
      <c r="C846" s="159"/>
      <c r="D846" s="159"/>
    </row>
    <row r="847" spans="1:4" x14ac:dyDescent="0.2">
      <c r="A847" s="4"/>
      <c r="B847" s="4"/>
      <c r="C847" s="4"/>
      <c r="D847" s="4"/>
    </row>
    <row r="848" spans="1:4" ht="33.75" x14ac:dyDescent="0.2">
      <c r="A848" s="157" t="s">
        <v>419</v>
      </c>
      <c r="B848" s="158"/>
      <c r="C848" s="46" t="s">
        <v>420</v>
      </c>
      <c r="D848" s="52" t="s">
        <v>421</v>
      </c>
    </row>
    <row r="849" spans="1:4" ht="22.5" x14ac:dyDescent="0.2">
      <c r="A849" s="41" t="s">
        <v>1</v>
      </c>
      <c r="B849" s="71" t="s">
        <v>398</v>
      </c>
      <c r="C849" s="17" t="s">
        <v>399</v>
      </c>
      <c r="D849" s="21" t="s">
        <v>400</v>
      </c>
    </row>
    <row r="850" spans="1:4" ht="22.5" x14ac:dyDescent="0.2">
      <c r="A850" s="41" t="s">
        <v>1</v>
      </c>
      <c r="B850" s="71" t="s">
        <v>401</v>
      </c>
      <c r="C850" s="17" t="s">
        <v>402</v>
      </c>
      <c r="D850" s="21" t="s">
        <v>35</v>
      </c>
    </row>
    <row r="851" spans="1:4" ht="22.5" x14ac:dyDescent="0.2">
      <c r="A851" s="41" t="s">
        <v>1</v>
      </c>
      <c r="B851" s="71" t="s">
        <v>403</v>
      </c>
      <c r="C851" s="17" t="s">
        <v>404</v>
      </c>
      <c r="D851" s="21" t="s">
        <v>49</v>
      </c>
    </row>
    <row r="852" spans="1:4" ht="22.5" x14ac:dyDescent="0.2">
      <c r="A852" s="41" t="s">
        <v>1</v>
      </c>
      <c r="B852" s="71" t="s">
        <v>405</v>
      </c>
      <c r="C852" s="17" t="s">
        <v>406</v>
      </c>
      <c r="D852" s="21" t="s">
        <v>49</v>
      </c>
    </row>
    <row r="853" spans="1:4" ht="22.5" x14ac:dyDescent="0.2">
      <c r="A853" s="41" t="s">
        <v>1</v>
      </c>
      <c r="B853" s="71" t="s">
        <v>407</v>
      </c>
      <c r="C853" s="17" t="s">
        <v>408</v>
      </c>
      <c r="D853" s="21" t="s">
        <v>49</v>
      </c>
    </row>
    <row r="854" spans="1:4" ht="22.5" x14ac:dyDescent="0.2">
      <c r="A854" s="41" t="s">
        <v>1</v>
      </c>
      <c r="B854" s="71" t="s">
        <v>409</v>
      </c>
      <c r="C854" s="17" t="s">
        <v>410</v>
      </c>
      <c r="D854" s="21" t="s">
        <v>49</v>
      </c>
    </row>
    <row r="855" spans="1:4" ht="22.5" x14ac:dyDescent="0.2">
      <c r="A855" s="41" t="s">
        <v>1</v>
      </c>
      <c r="B855" s="71" t="s">
        <v>411</v>
      </c>
      <c r="C855" s="17" t="s">
        <v>412</v>
      </c>
      <c r="D855" s="21" t="s">
        <v>34</v>
      </c>
    </row>
    <row r="856" spans="1:4" ht="22.5" x14ac:dyDescent="0.2">
      <c r="A856" s="41" t="s">
        <v>1</v>
      </c>
      <c r="B856" s="71" t="s">
        <v>413</v>
      </c>
      <c r="C856" s="17" t="s">
        <v>414</v>
      </c>
      <c r="D856" s="21" t="s">
        <v>69</v>
      </c>
    </row>
    <row r="857" spans="1:4" ht="22.5" x14ac:dyDescent="0.2">
      <c r="A857" s="41" t="s">
        <v>1</v>
      </c>
      <c r="B857" s="71" t="s">
        <v>415</v>
      </c>
      <c r="C857" s="17" t="s">
        <v>416</v>
      </c>
      <c r="D857" s="21" t="s">
        <v>69</v>
      </c>
    </row>
    <row r="858" spans="1:4" x14ac:dyDescent="0.2">
      <c r="A858" s="41" t="s">
        <v>64</v>
      </c>
      <c r="B858" s="71" t="s">
        <v>417</v>
      </c>
      <c r="C858" s="17" t="s">
        <v>418</v>
      </c>
      <c r="D858" s="21" t="s">
        <v>32</v>
      </c>
    </row>
    <row r="859" spans="1:4" x14ac:dyDescent="0.2">
      <c r="A859" s="41" t="s">
        <v>64</v>
      </c>
      <c r="B859" s="71" t="s">
        <v>65</v>
      </c>
      <c r="C859" s="17" t="s">
        <v>51</v>
      </c>
      <c r="D859" s="21" t="s">
        <v>32</v>
      </c>
    </row>
    <row r="860" spans="1:4" ht="13.5" x14ac:dyDescent="0.25">
      <c r="A860" s="94" t="s">
        <v>72</v>
      </c>
      <c r="B860" s="94" t="s">
        <v>72</v>
      </c>
      <c r="C860" s="94" t="s">
        <v>72</v>
      </c>
      <c r="D860" s="94" t="s">
        <v>72</v>
      </c>
    </row>
    <row r="861" spans="1:4" x14ac:dyDescent="0.2">
      <c r="A861" s="4"/>
      <c r="B861" s="4"/>
      <c r="C861" s="4"/>
      <c r="D861" s="4"/>
    </row>
    <row r="862" spans="1:4" x14ac:dyDescent="0.2">
      <c r="A862" s="4"/>
      <c r="B862" s="4"/>
      <c r="C862" s="4"/>
      <c r="D862" s="4"/>
    </row>
    <row r="863" spans="1:4" x14ac:dyDescent="0.2">
      <c r="A863" s="4"/>
      <c r="B863" s="4"/>
      <c r="C863" s="4"/>
      <c r="D863" s="4"/>
    </row>
    <row r="864" spans="1:4" x14ac:dyDescent="0.2">
      <c r="A864" s="4"/>
      <c r="B864" s="4"/>
      <c r="C864" s="4"/>
      <c r="D864" s="4"/>
    </row>
    <row r="865" spans="1:4" x14ac:dyDescent="0.2">
      <c r="A865" s="4"/>
      <c r="B865" s="4"/>
      <c r="C865" s="4"/>
      <c r="D865" s="4"/>
    </row>
    <row r="866" spans="1:4" x14ac:dyDescent="0.2">
      <c r="A866" s="4"/>
      <c r="B866" s="4"/>
      <c r="C866" s="4"/>
      <c r="D866" s="4"/>
    </row>
    <row r="867" spans="1:4" x14ac:dyDescent="0.2">
      <c r="A867" s="4"/>
      <c r="B867" s="4"/>
      <c r="C867" s="4"/>
      <c r="D867" s="4"/>
    </row>
    <row r="868" spans="1:4" ht="22.5" x14ac:dyDescent="0.2">
      <c r="A868" s="157" t="s">
        <v>422</v>
      </c>
      <c r="B868" s="158"/>
      <c r="C868" s="46" t="s">
        <v>423</v>
      </c>
      <c r="D868" s="52" t="s">
        <v>421</v>
      </c>
    </row>
    <row r="869" spans="1:4" ht="22.5" x14ac:dyDescent="0.2">
      <c r="A869" s="41" t="s">
        <v>1</v>
      </c>
      <c r="B869" s="71" t="s">
        <v>401</v>
      </c>
      <c r="C869" s="17" t="s">
        <v>402</v>
      </c>
      <c r="D869" s="21" t="s">
        <v>35</v>
      </c>
    </row>
    <row r="870" spans="1:4" ht="22.5" x14ac:dyDescent="0.2">
      <c r="A870" s="41" t="s">
        <v>1</v>
      </c>
      <c r="B870" s="71" t="s">
        <v>424</v>
      </c>
      <c r="C870" s="17" t="s">
        <v>425</v>
      </c>
      <c r="D870" s="21" t="s">
        <v>49</v>
      </c>
    </row>
    <row r="871" spans="1:4" ht="22.5" x14ac:dyDescent="0.2">
      <c r="A871" s="41" t="s">
        <v>1</v>
      </c>
      <c r="B871" s="71" t="s">
        <v>426</v>
      </c>
      <c r="C871" s="17" t="s">
        <v>427</v>
      </c>
      <c r="D871" s="21" t="s">
        <v>69</v>
      </c>
    </row>
    <row r="872" spans="1:4" ht="22.5" x14ac:dyDescent="0.2">
      <c r="A872" s="41" t="s">
        <v>1</v>
      </c>
      <c r="B872" s="71" t="s">
        <v>409</v>
      </c>
      <c r="C872" s="17" t="s">
        <v>410</v>
      </c>
      <c r="D872" s="21" t="s">
        <v>49</v>
      </c>
    </row>
    <row r="873" spans="1:4" ht="22.5" x14ac:dyDescent="0.2">
      <c r="A873" s="41" t="s">
        <v>1</v>
      </c>
      <c r="B873" s="71" t="s">
        <v>411</v>
      </c>
      <c r="C873" s="17" t="s">
        <v>412</v>
      </c>
      <c r="D873" s="21" t="s">
        <v>34</v>
      </c>
    </row>
    <row r="874" spans="1:4" ht="22.5" x14ac:dyDescent="0.2">
      <c r="A874" s="41" t="s">
        <v>1</v>
      </c>
      <c r="B874" s="71" t="s">
        <v>413</v>
      </c>
      <c r="C874" s="17" t="s">
        <v>414</v>
      </c>
      <c r="D874" s="21" t="s">
        <v>69</v>
      </c>
    </row>
    <row r="875" spans="1:4" ht="22.5" x14ac:dyDescent="0.2">
      <c r="A875" s="41" t="s">
        <v>1</v>
      </c>
      <c r="B875" s="71" t="s">
        <v>415</v>
      </c>
      <c r="C875" s="17" t="s">
        <v>416</v>
      </c>
      <c r="D875" s="21" t="s">
        <v>69</v>
      </c>
    </row>
    <row r="876" spans="1:4" x14ac:dyDescent="0.2">
      <c r="A876" s="41" t="s">
        <v>1</v>
      </c>
      <c r="B876" s="71" t="s">
        <v>428</v>
      </c>
      <c r="C876" s="17" t="s">
        <v>429</v>
      </c>
      <c r="D876" s="21" t="s">
        <v>400</v>
      </c>
    </row>
    <row r="877" spans="1:4" ht="22.5" x14ac:dyDescent="0.2">
      <c r="A877" s="41" t="s">
        <v>1</v>
      </c>
      <c r="B877" s="71" t="s">
        <v>430</v>
      </c>
      <c r="C877" s="17" t="s">
        <v>431</v>
      </c>
      <c r="D877" s="21" t="s">
        <v>34</v>
      </c>
    </row>
    <row r="878" spans="1:4" x14ac:dyDescent="0.2">
      <c r="A878" s="41" t="s">
        <v>64</v>
      </c>
      <c r="B878" s="71" t="s">
        <v>417</v>
      </c>
      <c r="C878" s="17" t="s">
        <v>418</v>
      </c>
      <c r="D878" s="21" t="s">
        <v>32</v>
      </c>
    </row>
    <row r="879" spans="1:4" x14ac:dyDescent="0.2">
      <c r="A879" s="41" t="s">
        <v>64</v>
      </c>
      <c r="B879" s="71" t="s">
        <v>65</v>
      </c>
      <c r="C879" s="17" t="s">
        <v>51</v>
      </c>
      <c r="D879" s="21" t="s">
        <v>32</v>
      </c>
    </row>
    <row r="880" spans="1:4" ht="13.5" x14ac:dyDescent="0.25">
      <c r="A880" s="94" t="s">
        <v>72</v>
      </c>
      <c r="B880" s="94" t="s">
        <v>72</v>
      </c>
      <c r="C880" s="94" t="s">
        <v>72</v>
      </c>
      <c r="D880" s="94" t="s">
        <v>72</v>
      </c>
    </row>
    <row r="881" spans="1:4" x14ac:dyDescent="0.2">
      <c r="A881" s="4"/>
      <c r="B881" s="4"/>
      <c r="C881" s="4"/>
      <c r="D881" s="4"/>
    </row>
    <row r="882" spans="1:4" x14ac:dyDescent="0.2">
      <c r="A882" s="4"/>
      <c r="B882" s="4"/>
      <c r="C882" s="4"/>
      <c r="D882" s="4"/>
    </row>
    <row r="883" spans="1:4" x14ac:dyDescent="0.2">
      <c r="A883" s="4"/>
      <c r="B883" s="4"/>
      <c r="C883" s="4"/>
      <c r="D883" s="4"/>
    </row>
    <row r="884" spans="1:4" x14ac:dyDescent="0.2">
      <c r="A884" s="157" t="s">
        <v>432</v>
      </c>
      <c r="B884" s="158"/>
      <c r="C884" s="46" t="s">
        <v>349</v>
      </c>
      <c r="D884" s="52" t="s">
        <v>421</v>
      </c>
    </row>
    <row r="885" spans="1:4" x14ac:dyDescent="0.2">
      <c r="A885" s="41" t="s">
        <v>1</v>
      </c>
      <c r="B885" s="71" t="s">
        <v>433</v>
      </c>
      <c r="C885" s="17" t="s">
        <v>434</v>
      </c>
      <c r="D885" s="21" t="s">
        <v>34</v>
      </c>
    </row>
    <row r="886" spans="1:4" x14ac:dyDescent="0.2">
      <c r="A886" s="41" t="s">
        <v>1</v>
      </c>
      <c r="B886" s="71" t="s">
        <v>435</v>
      </c>
      <c r="C886" s="17" t="s">
        <v>436</v>
      </c>
      <c r="D886" s="21" t="s">
        <v>34</v>
      </c>
    </row>
    <row r="887" spans="1:4" x14ac:dyDescent="0.2">
      <c r="A887" s="41" t="s">
        <v>1</v>
      </c>
      <c r="B887" s="71" t="s">
        <v>437</v>
      </c>
      <c r="C887" s="17" t="s">
        <v>438</v>
      </c>
      <c r="D887" s="21" t="s">
        <v>35</v>
      </c>
    </row>
    <row r="888" spans="1:4" x14ac:dyDescent="0.2">
      <c r="A888" s="41" t="s">
        <v>1</v>
      </c>
      <c r="B888" s="71" t="s">
        <v>439</v>
      </c>
      <c r="C888" s="17" t="s">
        <v>440</v>
      </c>
      <c r="D888" s="21" t="s">
        <v>34</v>
      </c>
    </row>
    <row r="889" spans="1:4" x14ac:dyDescent="0.2">
      <c r="A889" s="41" t="s">
        <v>1</v>
      </c>
      <c r="B889" s="71" t="s">
        <v>441</v>
      </c>
      <c r="C889" s="17" t="s">
        <v>442</v>
      </c>
      <c r="D889" s="21" t="s">
        <v>34</v>
      </c>
    </row>
    <row r="890" spans="1:4" x14ac:dyDescent="0.2">
      <c r="A890" s="41" t="s">
        <v>1</v>
      </c>
      <c r="B890" s="71" t="s">
        <v>428</v>
      </c>
      <c r="C890" s="17" t="s">
        <v>429</v>
      </c>
      <c r="D890" s="21" t="s">
        <v>400</v>
      </c>
    </row>
    <row r="891" spans="1:4" x14ac:dyDescent="0.2">
      <c r="A891" s="41" t="s">
        <v>64</v>
      </c>
      <c r="B891" s="71" t="s">
        <v>443</v>
      </c>
      <c r="C891" s="17" t="s">
        <v>444</v>
      </c>
      <c r="D891" s="21" t="s">
        <v>32</v>
      </c>
    </row>
    <row r="892" spans="1:4" x14ac:dyDescent="0.2">
      <c r="A892" s="41" t="s">
        <v>64</v>
      </c>
      <c r="B892" s="71" t="s">
        <v>65</v>
      </c>
      <c r="C892" s="17" t="s">
        <v>51</v>
      </c>
      <c r="D892" s="21" t="s">
        <v>32</v>
      </c>
    </row>
    <row r="893" spans="1:4" ht="13.5" x14ac:dyDescent="0.25">
      <c r="A893" s="94" t="s">
        <v>72</v>
      </c>
      <c r="B893" s="94" t="s">
        <v>72</v>
      </c>
      <c r="C893" s="94" t="s">
        <v>72</v>
      </c>
      <c r="D893" s="94" t="s">
        <v>72</v>
      </c>
    </row>
    <row r="894" spans="1:4" x14ac:dyDescent="0.2">
      <c r="A894" s="4"/>
      <c r="B894" s="4"/>
      <c r="C894" s="4"/>
      <c r="D894" s="4"/>
    </row>
    <row r="895" spans="1:4" x14ac:dyDescent="0.2">
      <c r="A895" s="4"/>
      <c r="B895" s="4"/>
      <c r="C895" s="4"/>
      <c r="D895" s="4"/>
    </row>
    <row r="896" spans="1:4" x14ac:dyDescent="0.2">
      <c r="A896" s="4"/>
      <c r="B896" s="4"/>
      <c r="C896" s="4"/>
      <c r="D896" s="4"/>
    </row>
    <row r="897" spans="1:4" x14ac:dyDescent="0.2">
      <c r="A897" s="157" t="s">
        <v>446</v>
      </c>
      <c r="B897" s="158"/>
      <c r="C897" s="46" t="s">
        <v>447</v>
      </c>
      <c r="D897" s="52" t="s">
        <v>421</v>
      </c>
    </row>
    <row r="898" spans="1:4" x14ac:dyDescent="0.2">
      <c r="A898" s="41" t="s">
        <v>1</v>
      </c>
      <c r="B898" s="71">
        <v>3413</v>
      </c>
      <c r="C898" s="17" t="s">
        <v>447</v>
      </c>
      <c r="D898" s="21" t="s">
        <v>421</v>
      </c>
    </row>
    <row r="899" spans="1:4" ht="13.5" x14ac:dyDescent="0.25">
      <c r="A899" s="94" t="s">
        <v>72</v>
      </c>
      <c r="B899" s="94" t="s">
        <v>72</v>
      </c>
      <c r="C899" s="94" t="s">
        <v>72</v>
      </c>
      <c r="D899" s="94" t="s">
        <v>72</v>
      </c>
    </row>
    <row r="900" spans="1:4" x14ac:dyDescent="0.2">
      <c r="A900" s="4"/>
      <c r="B900" s="4"/>
      <c r="C900" s="4"/>
      <c r="D900" s="4"/>
    </row>
    <row r="901" spans="1:4" x14ac:dyDescent="0.2">
      <c r="A901" s="4"/>
      <c r="B901" s="4"/>
      <c r="C901" s="4"/>
      <c r="D901" s="4"/>
    </row>
    <row r="902" spans="1:4" x14ac:dyDescent="0.2">
      <c r="A902" s="4"/>
      <c r="B902" s="4"/>
      <c r="C902" s="4"/>
      <c r="D902" s="4"/>
    </row>
    <row r="903" spans="1:4" x14ac:dyDescent="0.2">
      <c r="A903" s="157" t="s">
        <v>448</v>
      </c>
      <c r="B903" s="158"/>
      <c r="C903" s="46" t="s">
        <v>449</v>
      </c>
      <c r="D903" s="52" t="s">
        <v>421</v>
      </c>
    </row>
    <row r="904" spans="1:4" x14ac:dyDescent="0.2">
      <c r="A904" s="41" t="s">
        <v>1</v>
      </c>
      <c r="B904" s="71" t="s">
        <v>433</v>
      </c>
      <c r="C904" s="17" t="s">
        <v>434</v>
      </c>
      <c r="D904" s="21" t="s">
        <v>34</v>
      </c>
    </row>
    <row r="905" spans="1:4" x14ac:dyDescent="0.2">
      <c r="A905" s="41" t="s">
        <v>1</v>
      </c>
      <c r="B905" s="71" t="s">
        <v>435</v>
      </c>
      <c r="C905" s="17" t="s">
        <v>436</v>
      </c>
      <c r="D905" s="21" t="s">
        <v>34</v>
      </c>
    </row>
    <row r="906" spans="1:4" x14ac:dyDescent="0.2">
      <c r="A906" s="41" t="s">
        <v>1</v>
      </c>
      <c r="B906" s="71" t="s">
        <v>437</v>
      </c>
      <c r="C906" s="17" t="s">
        <v>438</v>
      </c>
      <c r="D906" s="21" t="s">
        <v>35</v>
      </c>
    </row>
    <row r="907" spans="1:4" x14ac:dyDescent="0.2">
      <c r="A907" s="41" t="s">
        <v>1</v>
      </c>
      <c r="B907" s="71" t="s">
        <v>441</v>
      </c>
      <c r="C907" s="17" t="s">
        <v>442</v>
      </c>
      <c r="D907" s="21" t="s">
        <v>34</v>
      </c>
    </row>
    <row r="908" spans="1:4" x14ac:dyDescent="0.2">
      <c r="A908" s="41" t="s">
        <v>1</v>
      </c>
      <c r="B908" s="71" t="s">
        <v>428</v>
      </c>
      <c r="C908" s="17" t="s">
        <v>429</v>
      </c>
      <c r="D908" s="21" t="s">
        <v>400</v>
      </c>
    </row>
    <row r="909" spans="1:4" x14ac:dyDescent="0.2">
      <c r="A909" s="41" t="s">
        <v>64</v>
      </c>
      <c r="B909" s="71" t="s">
        <v>443</v>
      </c>
      <c r="C909" s="17" t="s">
        <v>444</v>
      </c>
      <c r="D909" s="21" t="s">
        <v>32</v>
      </c>
    </row>
    <row r="910" spans="1:4" x14ac:dyDescent="0.2">
      <c r="A910" s="41" t="s">
        <v>64</v>
      </c>
      <c r="B910" s="71" t="s">
        <v>65</v>
      </c>
      <c r="C910" s="17" t="s">
        <v>51</v>
      </c>
      <c r="D910" s="21" t="s">
        <v>32</v>
      </c>
    </row>
    <row r="911" spans="1:4" ht="13.5" x14ac:dyDescent="0.25">
      <c r="A911" s="94" t="s">
        <v>72</v>
      </c>
      <c r="B911" s="94" t="s">
        <v>72</v>
      </c>
      <c r="C911" s="94" t="s">
        <v>72</v>
      </c>
      <c r="D911" s="94" t="s">
        <v>72</v>
      </c>
    </row>
    <row r="912" spans="1:4" x14ac:dyDescent="0.2">
      <c r="A912" s="4"/>
      <c r="B912" s="4"/>
      <c r="C912" s="4"/>
      <c r="D912" s="4"/>
    </row>
    <row r="913" spans="1:4" x14ac:dyDescent="0.2">
      <c r="A913" s="4"/>
      <c r="B913" s="4"/>
      <c r="C913" s="4"/>
      <c r="D913" s="4"/>
    </row>
    <row r="914" spans="1:4" x14ac:dyDescent="0.2">
      <c r="A914" s="4"/>
      <c r="B914" s="4"/>
      <c r="C914" s="4"/>
      <c r="D914" s="4"/>
    </row>
    <row r="915" spans="1:4" x14ac:dyDescent="0.2">
      <c r="A915" s="4"/>
      <c r="B915" s="4"/>
      <c r="C915" s="4"/>
      <c r="D915" s="4"/>
    </row>
    <row r="916" spans="1:4" x14ac:dyDescent="0.2">
      <c r="A916" s="4"/>
      <c r="B916" s="4"/>
      <c r="C916" s="4"/>
      <c r="D916" s="4"/>
    </row>
    <row r="917" spans="1:4" x14ac:dyDescent="0.2">
      <c r="A917" s="4"/>
      <c r="B917" s="4"/>
      <c r="C917" s="4"/>
      <c r="D917" s="4"/>
    </row>
    <row r="918" spans="1:4" x14ac:dyDescent="0.2">
      <c r="A918" s="4"/>
      <c r="B918" s="4"/>
      <c r="C918" s="4"/>
      <c r="D918" s="4"/>
    </row>
    <row r="919" spans="1:4" x14ac:dyDescent="0.2">
      <c r="A919" s="4"/>
      <c r="B919" s="4"/>
      <c r="C919" s="4"/>
      <c r="D919" s="4"/>
    </row>
    <row r="920" spans="1:4" x14ac:dyDescent="0.2">
      <c r="A920" s="4"/>
      <c r="B920" s="4"/>
      <c r="C920" s="4"/>
      <c r="D920" s="4"/>
    </row>
    <row r="921" spans="1:4" x14ac:dyDescent="0.2">
      <c r="A921" s="159" t="s">
        <v>360</v>
      </c>
      <c r="B921" s="159"/>
      <c r="C921" s="159"/>
      <c r="D921" s="159"/>
    </row>
    <row r="922" spans="1:4" x14ac:dyDescent="0.2">
      <c r="A922" s="4"/>
      <c r="B922" s="4"/>
      <c r="C922" s="4"/>
      <c r="D922" s="4"/>
    </row>
    <row r="923" spans="1:4" x14ac:dyDescent="0.2">
      <c r="A923" s="157" t="s">
        <v>453</v>
      </c>
      <c r="B923" s="158"/>
      <c r="C923" s="46" t="s">
        <v>352</v>
      </c>
      <c r="D923" s="52" t="s">
        <v>421</v>
      </c>
    </row>
    <row r="924" spans="1:4" x14ac:dyDescent="0.2">
      <c r="A924" s="41" t="s">
        <v>1</v>
      </c>
      <c r="B924" s="71" t="s">
        <v>454</v>
      </c>
      <c r="C924" s="17" t="s">
        <v>455</v>
      </c>
      <c r="D924" s="21" t="s">
        <v>69</v>
      </c>
    </row>
    <row r="925" spans="1:4" x14ac:dyDescent="0.2">
      <c r="A925" s="41" t="s">
        <v>1</v>
      </c>
      <c r="B925" s="71" t="s">
        <v>456</v>
      </c>
      <c r="C925" s="17" t="s">
        <v>457</v>
      </c>
      <c r="D925" s="21" t="s">
        <v>34</v>
      </c>
    </row>
    <row r="926" spans="1:4" x14ac:dyDescent="0.2">
      <c r="A926" s="41" t="s">
        <v>64</v>
      </c>
      <c r="B926" s="71" t="s">
        <v>458</v>
      </c>
      <c r="C926" s="17" t="s">
        <v>459</v>
      </c>
      <c r="D926" s="21" t="s">
        <v>32</v>
      </c>
    </row>
    <row r="927" spans="1:4" x14ac:dyDescent="0.2">
      <c r="A927" s="41" t="s">
        <v>64</v>
      </c>
      <c r="B927" s="71" t="s">
        <v>65</v>
      </c>
      <c r="C927" s="17" t="s">
        <v>51</v>
      </c>
      <c r="D927" s="21" t="s">
        <v>32</v>
      </c>
    </row>
    <row r="928" spans="1:4" ht="13.5" x14ac:dyDescent="0.25">
      <c r="A928" s="94" t="s">
        <v>72</v>
      </c>
      <c r="B928" s="94" t="s">
        <v>72</v>
      </c>
      <c r="C928" s="94" t="s">
        <v>72</v>
      </c>
      <c r="D928" s="94" t="s">
        <v>72</v>
      </c>
    </row>
    <row r="929" spans="1:4" x14ac:dyDescent="0.2">
      <c r="A929" s="4"/>
      <c r="B929" s="4"/>
      <c r="C929" s="4"/>
      <c r="D929" s="4"/>
    </row>
    <row r="930" spans="1:4" x14ac:dyDescent="0.2">
      <c r="A930" s="4"/>
      <c r="B930" s="4"/>
      <c r="C930" s="4"/>
      <c r="D930" s="4"/>
    </row>
    <row r="931" spans="1:4" x14ac:dyDescent="0.2">
      <c r="A931" s="4"/>
      <c r="B931" s="4"/>
      <c r="C931" s="4"/>
      <c r="D931" s="4"/>
    </row>
    <row r="932" spans="1:4" x14ac:dyDescent="0.2">
      <c r="A932" s="157" t="s">
        <v>460</v>
      </c>
      <c r="B932" s="158"/>
      <c r="C932" s="46" t="s">
        <v>353</v>
      </c>
      <c r="D932" s="52" t="s">
        <v>421</v>
      </c>
    </row>
    <row r="933" spans="1:4" x14ac:dyDescent="0.2">
      <c r="A933" s="41" t="s">
        <v>1</v>
      </c>
      <c r="B933" s="71" t="s">
        <v>454</v>
      </c>
      <c r="C933" s="17" t="s">
        <v>455</v>
      </c>
      <c r="D933" s="21" t="s">
        <v>69</v>
      </c>
    </row>
    <row r="934" spans="1:4" x14ac:dyDescent="0.2">
      <c r="A934" s="41" t="s">
        <v>1</v>
      </c>
      <c r="B934" s="71" t="s">
        <v>456</v>
      </c>
      <c r="C934" s="17" t="s">
        <v>457</v>
      </c>
      <c r="D934" s="21" t="s">
        <v>34</v>
      </c>
    </row>
    <row r="935" spans="1:4" x14ac:dyDescent="0.2">
      <c r="A935" s="41" t="s">
        <v>64</v>
      </c>
      <c r="B935" s="71" t="s">
        <v>458</v>
      </c>
      <c r="C935" s="17" t="s">
        <v>459</v>
      </c>
      <c r="D935" s="21" t="s">
        <v>32</v>
      </c>
    </row>
    <row r="936" spans="1:4" x14ac:dyDescent="0.2">
      <c r="A936" s="41" t="s">
        <v>64</v>
      </c>
      <c r="B936" s="71" t="s">
        <v>65</v>
      </c>
      <c r="C936" s="17" t="s">
        <v>51</v>
      </c>
      <c r="D936" s="21" t="s">
        <v>32</v>
      </c>
    </row>
    <row r="937" spans="1:4" ht="13.5" x14ac:dyDescent="0.25">
      <c r="A937" s="94" t="s">
        <v>72</v>
      </c>
      <c r="B937" s="94" t="s">
        <v>72</v>
      </c>
      <c r="C937" s="94" t="s">
        <v>72</v>
      </c>
      <c r="D937" s="94" t="s">
        <v>72</v>
      </c>
    </row>
    <row r="938" spans="1:4" x14ac:dyDescent="0.2">
      <c r="A938" s="4"/>
      <c r="B938" s="4"/>
      <c r="C938" s="4"/>
      <c r="D938" s="4"/>
    </row>
    <row r="939" spans="1:4" x14ac:dyDescent="0.2">
      <c r="A939" s="4"/>
      <c r="B939" s="4"/>
      <c r="C939" s="4"/>
      <c r="D939" s="4"/>
    </row>
    <row r="940" spans="1:4" x14ac:dyDescent="0.2">
      <c r="A940" s="4"/>
      <c r="B940" s="4"/>
      <c r="C940" s="4"/>
      <c r="D940" s="4"/>
    </row>
    <row r="941" spans="1:4" x14ac:dyDescent="0.2">
      <c r="A941" s="157" t="s">
        <v>461</v>
      </c>
      <c r="B941" s="158"/>
      <c r="C941" s="46" t="s">
        <v>354</v>
      </c>
      <c r="D941" s="52" t="s">
        <v>421</v>
      </c>
    </row>
    <row r="942" spans="1:4" x14ac:dyDescent="0.2">
      <c r="A942" s="41" t="s">
        <v>1</v>
      </c>
      <c r="B942" s="71" t="s">
        <v>462</v>
      </c>
      <c r="C942" s="17" t="s">
        <v>463</v>
      </c>
      <c r="D942" s="21" t="s">
        <v>464</v>
      </c>
    </row>
    <row r="943" spans="1:4" x14ac:dyDescent="0.2">
      <c r="A943" s="41" t="s">
        <v>64</v>
      </c>
      <c r="B943" s="71" t="s">
        <v>458</v>
      </c>
      <c r="C943" s="17" t="s">
        <v>459</v>
      </c>
      <c r="D943" s="21" t="s">
        <v>32</v>
      </c>
    </row>
    <row r="944" spans="1:4" x14ac:dyDescent="0.2">
      <c r="A944" s="41" t="s">
        <v>64</v>
      </c>
      <c r="B944" s="71" t="s">
        <v>65</v>
      </c>
      <c r="C944" s="17" t="s">
        <v>51</v>
      </c>
      <c r="D944" s="21" t="s">
        <v>32</v>
      </c>
    </row>
    <row r="945" spans="1:4" ht="13.5" x14ac:dyDescent="0.25">
      <c r="A945" s="94" t="s">
        <v>72</v>
      </c>
      <c r="B945" s="94" t="s">
        <v>72</v>
      </c>
      <c r="C945" s="94" t="s">
        <v>72</v>
      </c>
      <c r="D945" s="94" t="s">
        <v>72</v>
      </c>
    </row>
    <row r="946" spans="1:4" x14ac:dyDescent="0.2">
      <c r="A946" s="4"/>
      <c r="B946" s="4"/>
      <c r="C946" s="4"/>
      <c r="D946" s="4"/>
    </row>
    <row r="947" spans="1:4" x14ac:dyDescent="0.2">
      <c r="A947" s="4"/>
      <c r="B947" s="4"/>
      <c r="C947" s="4"/>
      <c r="D947" s="4"/>
    </row>
    <row r="948" spans="1:4" x14ac:dyDescent="0.2">
      <c r="A948" s="4"/>
      <c r="B948" s="4"/>
      <c r="C948" s="4"/>
      <c r="D948" s="4"/>
    </row>
    <row r="949" spans="1:4" ht="22.5" x14ac:dyDescent="0.2">
      <c r="A949" s="157" t="s">
        <v>465</v>
      </c>
      <c r="B949" s="158"/>
      <c r="C949" s="46" t="s">
        <v>355</v>
      </c>
      <c r="D949" s="52" t="s">
        <v>421</v>
      </c>
    </row>
    <row r="950" spans="1:4" x14ac:dyDescent="0.2">
      <c r="A950" s="41" t="s">
        <v>1</v>
      </c>
      <c r="B950" s="71" t="s">
        <v>466</v>
      </c>
      <c r="C950" s="17" t="s">
        <v>467</v>
      </c>
      <c r="D950" s="21" t="s">
        <v>464</v>
      </c>
    </row>
    <row r="951" spans="1:4" x14ac:dyDescent="0.2">
      <c r="A951" s="41" t="s">
        <v>64</v>
      </c>
      <c r="B951" s="71" t="s">
        <v>458</v>
      </c>
      <c r="C951" s="17" t="s">
        <v>459</v>
      </c>
      <c r="D951" s="21" t="s">
        <v>32</v>
      </c>
    </row>
    <row r="952" spans="1:4" x14ac:dyDescent="0.2">
      <c r="A952" s="41" t="s">
        <v>64</v>
      </c>
      <c r="B952" s="71" t="s">
        <v>65</v>
      </c>
      <c r="C952" s="17" t="s">
        <v>51</v>
      </c>
      <c r="D952" s="21" t="s">
        <v>32</v>
      </c>
    </row>
    <row r="953" spans="1:4" ht="13.5" x14ac:dyDescent="0.25">
      <c r="A953" s="94" t="s">
        <v>72</v>
      </c>
      <c r="B953" s="94" t="s">
        <v>72</v>
      </c>
      <c r="C953" s="94" t="s">
        <v>72</v>
      </c>
      <c r="D953" s="94" t="s">
        <v>72</v>
      </c>
    </row>
    <row r="954" spans="1:4" x14ac:dyDescent="0.2">
      <c r="A954" s="4"/>
      <c r="B954" s="4"/>
      <c r="C954" s="4"/>
      <c r="D954" s="4"/>
    </row>
    <row r="955" spans="1:4" x14ac:dyDescent="0.2">
      <c r="A955" s="4"/>
      <c r="B955" s="4"/>
      <c r="C955" s="4"/>
      <c r="D955" s="4"/>
    </row>
    <row r="956" spans="1:4" x14ac:dyDescent="0.2">
      <c r="A956" s="4"/>
      <c r="B956" s="4"/>
      <c r="C956" s="4"/>
      <c r="D956" s="4"/>
    </row>
    <row r="957" spans="1:4" ht="22.5" x14ac:dyDescent="0.2">
      <c r="A957" s="157" t="s">
        <v>468</v>
      </c>
      <c r="B957" s="158"/>
      <c r="C957" s="46" t="s">
        <v>356</v>
      </c>
      <c r="D957" s="52" t="s">
        <v>421</v>
      </c>
    </row>
    <row r="958" spans="1:4" x14ac:dyDescent="0.2">
      <c r="A958" s="41" t="s">
        <v>1</v>
      </c>
      <c r="B958" s="71" t="s">
        <v>466</v>
      </c>
      <c r="C958" s="17" t="s">
        <v>467</v>
      </c>
      <c r="D958" s="21" t="s">
        <v>464</v>
      </c>
    </row>
    <row r="959" spans="1:4" x14ac:dyDescent="0.2">
      <c r="A959" s="41" t="s">
        <v>64</v>
      </c>
      <c r="B959" s="71" t="s">
        <v>458</v>
      </c>
      <c r="C959" s="17" t="s">
        <v>459</v>
      </c>
      <c r="D959" s="21" t="s">
        <v>32</v>
      </c>
    </row>
    <row r="960" spans="1:4" x14ac:dyDescent="0.2">
      <c r="A960" s="41" t="s">
        <v>64</v>
      </c>
      <c r="B960" s="71" t="s">
        <v>65</v>
      </c>
      <c r="C960" s="17" t="s">
        <v>51</v>
      </c>
      <c r="D960" s="21" t="s">
        <v>32</v>
      </c>
    </row>
    <row r="961" spans="1:4" ht="13.5" x14ac:dyDescent="0.25">
      <c r="A961" s="94" t="s">
        <v>72</v>
      </c>
      <c r="B961" s="94" t="s">
        <v>72</v>
      </c>
      <c r="C961" s="94" t="s">
        <v>72</v>
      </c>
      <c r="D961" s="94" t="s">
        <v>72</v>
      </c>
    </row>
    <row r="962" spans="1:4" x14ac:dyDescent="0.2">
      <c r="A962" s="4"/>
      <c r="B962" s="4"/>
      <c r="C962" s="4"/>
      <c r="D962" s="4"/>
    </row>
    <row r="963" spans="1:4" x14ac:dyDescent="0.2">
      <c r="A963" s="4"/>
      <c r="B963" s="4"/>
      <c r="C963" s="4"/>
      <c r="D963" s="4"/>
    </row>
    <row r="964" spans="1:4" x14ac:dyDescent="0.2">
      <c r="A964" s="4"/>
      <c r="B964" s="4"/>
      <c r="C964" s="4"/>
      <c r="D964" s="4"/>
    </row>
    <row r="965" spans="1:4" x14ac:dyDescent="0.2">
      <c r="A965" s="157" t="s">
        <v>469</v>
      </c>
      <c r="B965" s="158"/>
      <c r="C965" s="46" t="s">
        <v>357</v>
      </c>
      <c r="D965" s="52" t="s">
        <v>421</v>
      </c>
    </row>
    <row r="966" spans="1:4" x14ac:dyDescent="0.2">
      <c r="A966" s="41" t="s">
        <v>1</v>
      </c>
      <c r="B966" s="71" t="s">
        <v>470</v>
      </c>
      <c r="C966" s="17" t="s">
        <v>471</v>
      </c>
      <c r="D966" s="21" t="s">
        <v>34</v>
      </c>
    </row>
    <row r="967" spans="1:4" x14ac:dyDescent="0.2">
      <c r="A967" s="41" t="s">
        <v>64</v>
      </c>
      <c r="B967" s="71" t="s">
        <v>458</v>
      </c>
      <c r="C967" s="17" t="s">
        <v>459</v>
      </c>
      <c r="D967" s="21" t="s">
        <v>32</v>
      </c>
    </row>
    <row r="968" spans="1:4" x14ac:dyDescent="0.2">
      <c r="A968" s="41" t="s">
        <v>64</v>
      </c>
      <c r="B968" s="71" t="s">
        <v>65</v>
      </c>
      <c r="C968" s="17" t="s">
        <v>51</v>
      </c>
      <c r="D968" s="21" t="s">
        <v>32</v>
      </c>
    </row>
    <row r="969" spans="1:4" ht="13.5" x14ac:dyDescent="0.25">
      <c r="A969" s="94" t="s">
        <v>72</v>
      </c>
      <c r="B969" s="94" t="s">
        <v>72</v>
      </c>
      <c r="C969" s="94" t="s">
        <v>72</v>
      </c>
      <c r="D969" s="94" t="s">
        <v>72</v>
      </c>
    </row>
    <row r="970" spans="1:4" x14ac:dyDescent="0.2">
      <c r="A970" s="4"/>
      <c r="B970" s="4"/>
      <c r="C970" s="4"/>
      <c r="D970" s="4"/>
    </row>
    <row r="971" spans="1:4" x14ac:dyDescent="0.2">
      <c r="A971" s="4"/>
      <c r="B971" s="4"/>
      <c r="C971" s="4"/>
      <c r="D971" s="4"/>
    </row>
    <row r="972" spans="1:4" x14ac:dyDescent="0.2">
      <c r="A972" s="4"/>
      <c r="B972" s="4"/>
      <c r="C972" s="4"/>
      <c r="D972" s="4"/>
    </row>
    <row r="973" spans="1:4" x14ac:dyDescent="0.2">
      <c r="A973" s="4"/>
      <c r="B973" s="4"/>
      <c r="C973" s="4"/>
      <c r="D973" s="4"/>
    </row>
    <row r="974" spans="1:4" x14ac:dyDescent="0.2">
      <c r="A974" s="4"/>
      <c r="B974" s="4"/>
      <c r="C974" s="4"/>
      <c r="D974" s="4"/>
    </row>
    <row r="975" spans="1:4" x14ac:dyDescent="0.2">
      <c r="A975" s="4"/>
      <c r="B975" s="4"/>
      <c r="C975" s="4"/>
      <c r="D975" s="4"/>
    </row>
    <row r="976" spans="1:4" x14ac:dyDescent="0.2">
      <c r="A976" s="4"/>
      <c r="B976" s="4"/>
      <c r="C976" s="4"/>
      <c r="D976" s="4"/>
    </row>
    <row r="977" spans="1:4" x14ac:dyDescent="0.2">
      <c r="A977" s="4"/>
      <c r="B977" s="4"/>
      <c r="C977" s="4"/>
      <c r="D977" s="4"/>
    </row>
    <row r="978" spans="1:4" ht="22.5" x14ac:dyDescent="0.2">
      <c r="A978" s="157" t="s">
        <v>461</v>
      </c>
      <c r="B978" s="158"/>
      <c r="C978" s="46" t="s">
        <v>472</v>
      </c>
      <c r="D978" s="52" t="s">
        <v>421</v>
      </c>
    </row>
    <row r="979" spans="1:4" x14ac:dyDescent="0.2">
      <c r="A979" s="41" t="s">
        <v>1</v>
      </c>
      <c r="B979" s="71" t="s">
        <v>462</v>
      </c>
      <c r="C979" s="17" t="s">
        <v>463</v>
      </c>
      <c r="D979" s="21" t="s">
        <v>464</v>
      </c>
    </row>
    <row r="980" spans="1:4" x14ac:dyDescent="0.2">
      <c r="A980" s="41" t="s">
        <v>64</v>
      </c>
      <c r="B980" s="71" t="s">
        <v>458</v>
      </c>
      <c r="C980" s="17" t="s">
        <v>459</v>
      </c>
      <c r="D980" s="21" t="s">
        <v>32</v>
      </c>
    </row>
    <row r="981" spans="1:4" x14ac:dyDescent="0.2">
      <c r="A981" s="41" t="s">
        <v>64</v>
      </c>
      <c r="B981" s="71" t="s">
        <v>65</v>
      </c>
      <c r="C981" s="17" t="s">
        <v>51</v>
      </c>
      <c r="D981" s="21" t="s">
        <v>32</v>
      </c>
    </row>
    <row r="982" spans="1:4" ht="13.5" x14ac:dyDescent="0.25">
      <c r="A982" s="94" t="s">
        <v>72</v>
      </c>
      <c r="B982" s="94" t="s">
        <v>72</v>
      </c>
      <c r="C982" s="94" t="s">
        <v>72</v>
      </c>
      <c r="D982" s="94" t="s">
        <v>72</v>
      </c>
    </row>
    <row r="983" spans="1:4" x14ac:dyDescent="0.2">
      <c r="A983" s="4"/>
      <c r="B983" s="4"/>
      <c r="C983" s="4"/>
      <c r="D983" s="4"/>
    </row>
    <row r="984" spans="1:4" x14ac:dyDescent="0.2">
      <c r="A984" s="4"/>
      <c r="B984" s="4"/>
      <c r="C984" s="4"/>
      <c r="D984" s="4"/>
    </row>
    <row r="985" spans="1:4" x14ac:dyDescent="0.2">
      <c r="A985" s="4"/>
      <c r="B985" s="4"/>
      <c r="C985" s="4"/>
      <c r="D985" s="4"/>
    </row>
    <row r="986" spans="1:4" x14ac:dyDescent="0.2">
      <c r="A986" s="157" t="s">
        <v>473</v>
      </c>
      <c r="B986" s="158"/>
      <c r="C986" s="46" t="s">
        <v>474</v>
      </c>
      <c r="D986" s="52" t="s">
        <v>421</v>
      </c>
    </row>
    <row r="987" spans="1:4" x14ac:dyDescent="0.2">
      <c r="A987" s="41" t="s">
        <v>1</v>
      </c>
      <c r="B987" s="71" t="s">
        <v>454</v>
      </c>
      <c r="C987" s="17" t="s">
        <v>455</v>
      </c>
      <c r="D987" s="21" t="s">
        <v>69</v>
      </c>
    </row>
    <row r="988" spans="1:4" x14ac:dyDescent="0.2">
      <c r="A988" s="41" t="s">
        <v>1</v>
      </c>
      <c r="B988" s="71" t="s">
        <v>456</v>
      </c>
      <c r="C988" s="17" t="s">
        <v>457</v>
      </c>
      <c r="D988" s="21" t="s">
        <v>34</v>
      </c>
    </row>
    <row r="989" spans="1:4" x14ac:dyDescent="0.2">
      <c r="A989" s="41" t="s">
        <v>64</v>
      </c>
      <c r="B989" s="71" t="s">
        <v>458</v>
      </c>
      <c r="C989" s="17" t="s">
        <v>459</v>
      </c>
      <c r="D989" s="21" t="s">
        <v>32</v>
      </c>
    </row>
    <row r="990" spans="1:4" x14ac:dyDescent="0.2">
      <c r="A990" s="41" t="s">
        <v>64</v>
      </c>
      <c r="B990" s="71" t="s">
        <v>65</v>
      </c>
      <c r="C990" s="17" t="s">
        <v>51</v>
      </c>
      <c r="D990" s="21" t="s">
        <v>32</v>
      </c>
    </row>
    <row r="991" spans="1:4" ht="13.5" x14ac:dyDescent="0.25">
      <c r="A991" s="94" t="s">
        <v>72</v>
      </c>
      <c r="B991" s="94" t="s">
        <v>72</v>
      </c>
      <c r="C991" s="94" t="s">
        <v>72</v>
      </c>
      <c r="D991" s="94" t="s">
        <v>72</v>
      </c>
    </row>
    <row r="992" spans="1:4" x14ac:dyDescent="0.2">
      <c r="A992" s="4"/>
      <c r="B992" s="4"/>
      <c r="C992" s="4"/>
      <c r="D992" s="4"/>
    </row>
    <row r="993" spans="1:4" x14ac:dyDescent="0.2">
      <c r="A993" s="4"/>
      <c r="B993" s="4"/>
      <c r="C993" s="4"/>
      <c r="D993" s="4"/>
    </row>
    <row r="994" spans="1:4" x14ac:dyDescent="0.2">
      <c r="A994" s="4"/>
      <c r="B994" s="4"/>
      <c r="C994" s="4"/>
      <c r="D994" s="4"/>
    </row>
    <row r="995" spans="1:4" x14ac:dyDescent="0.2">
      <c r="A995" s="157" t="s">
        <v>475</v>
      </c>
      <c r="B995" s="158"/>
      <c r="C995" s="46" t="s">
        <v>476</v>
      </c>
      <c r="D995" s="52" t="s">
        <v>421</v>
      </c>
    </row>
    <row r="996" spans="1:4" x14ac:dyDescent="0.2">
      <c r="A996" s="41" t="s">
        <v>1</v>
      </c>
      <c r="B996" s="71" t="s">
        <v>462</v>
      </c>
      <c r="C996" s="17" t="s">
        <v>463</v>
      </c>
      <c r="D996" s="21" t="s">
        <v>464</v>
      </c>
    </row>
    <row r="997" spans="1:4" x14ac:dyDescent="0.2">
      <c r="A997" s="41" t="s">
        <v>64</v>
      </c>
      <c r="B997" s="71" t="s">
        <v>458</v>
      </c>
      <c r="C997" s="17" t="s">
        <v>459</v>
      </c>
      <c r="D997" s="21" t="s">
        <v>32</v>
      </c>
    </row>
    <row r="998" spans="1:4" x14ac:dyDescent="0.2">
      <c r="A998" s="41" t="s">
        <v>64</v>
      </c>
      <c r="B998" s="71" t="s">
        <v>65</v>
      </c>
      <c r="C998" s="17" t="s">
        <v>51</v>
      </c>
      <c r="D998" s="21" t="s">
        <v>32</v>
      </c>
    </row>
    <row r="999" spans="1:4" ht="13.5" x14ac:dyDescent="0.25">
      <c r="A999" s="94" t="s">
        <v>72</v>
      </c>
      <c r="B999" s="94" t="s">
        <v>72</v>
      </c>
      <c r="C999" s="94" t="s">
        <v>72</v>
      </c>
      <c r="D999" s="94" t="s">
        <v>72</v>
      </c>
    </row>
    <row r="1000" spans="1:4" x14ac:dyDescent="0.2">
      <c r="A1000" s="4"/>
      <c r="B1000" s="4"/>
      <c r="C1000" s="4"/>
      <c r="D1000" s="4"/>
    </row>
    <row r="1001" spans="1:4" x14ac:dyDescent="0.2">
      <c r="A1001" s="4"/>
      <c r="B1001" s="4"/>
      <c r="C1001" s="4"/>
      <c r="D1001" s="4"/>
    </row>
    <row r="1002" spans="1:4" x14ac:dyDescent="0.2">
      <c r="A1002" s="4"/>
      <c r="B1002" s="4"/>
      <c r="C1002" s="4"/>
      <c r="D1002" s="4"/>
    </row>
    <row r="1003" spans="1:4" x14ac:dyDescent="0.2">
      <c r="A1003" s="157" t="s">
        <v>477</v>
      </c>
      <c r="B1003" s="158"/>
      <c r="C1003" s="46" t="s">
        <v>478</v>
      </c>
      <c r="D1003" s="52" t="s">
        <v>421</v>
      </c>
    </row>
    <row r="1004" spans="1:4" x14ac:dyDescent="0.2">
      <c r="A1004" s="41" t="s">
        <v>1</v>
      </c>
      <c r="B1004" s="71" t="s">
        <v>454</v>
      </c>
      <c r="C1004" s="17" t="s">
        <v>455</v>
      </c>
      <c r="D1004" s="21" t="s">
        <v>69</v>
      </c>
    </row>
    <row r="1005" spans="1:4" x14ac:dyDescent="0.2">
      <c r="A1005" s="41" t="s">
        <v>1</v>
      </c>
      <c r="B1005" s="71" t="s">
        <v>456</v>
      </c>
      <c r="C1005" s="17" t="s">
        <v>457</v>
      </c>
      <c r="D1005" s="21" t="s">
        <v>34</v>
      </c>
    </row>
    <row r="1006" spans="1:4" x14ac:dyDescent="0.2">
      <c r="A1006" s="41" t="s">
        <v>64</v>
      </c>
      <c r="B1006" s="71" t="s">
        <v>458</v>
      </c>
      <c r="C1006" s="17" t="s">
        <v>459</v>
      </c>
      <c r="D1006" s="21" t="s">
        <v>32</v>
      </c>
    </row>
    <row r="1007" spans="1:4" x14ac:dyDescent="0.2">
      <c r="A1007" s="41" t="s">
        <v>64</v>
      </c>
      <c r="B1007" s="71" t="s">
        <v>65</v>
      </c>
      <c r="C1007" s="17" t="s">
        <v>51</v>
      </c>
      <c r="D1007" s="21" t="s">
        <v>32</v>
      </c>
    </row>
    <row r="1008" spans="1:4" ht="13.5" x14ac:dyDescent="0.25">
      <c r="A1008" s="94" t="s">
        <v>72</v>
      </c>
      <c r="B1008" s="94" t="s">
        <v>72</v>
      </c>
      <c r="C1008" s="94" t="s">
        <v>72</v>
      </c>
      <c r="D1008" s="94" t="s">
        <v>72</v>
      </c>
    </row>
    <row r="1009" spans="1:4" x14ac:dyDescent="0.2">
      <c r="A1009" s="4"/>
      <c r="B1009" s="4"/>
      <c r="C1009" s="4"/>
      <c r="D1009" s="4"/>
    </row>
    <row r="1010" spans="1:4" x14ac:dyDescent="0.2">
      <c r="A1010" s="4"/>
      <c r="B1010" s="4"/>
      <c r="C1010" s="4"/>
      <c r="D1010" s="4"/>
    </row>
    <row r="1011" spans="1:4" x14ac:dyDescent="0.2">
      <c r="A1011" s="4"/>
      <c r="B1011" s="4"/>
      <c r="C1011" s="4"/>
      <c r="D1011" s="4"/>
    </row>
    <row r="1012" spans="1:4" ht="22.5" x14ac:dyDescent="0.2">
      <c r="A1012" s="157" t="s">
        <v>465</v>
      </c>
      <c r="B1012" s="158"/>
      <c r="C1012" s="46" t="s">
        <v>355</v>
      </c>
      <c r="D1012" s="52" t="s">
        <v>421</v>
      </c>
    </row>
    <row r="1013" spans="1:4" x14ac:dyDescent="0.2">
      <c r="A1013" s="41" t="s">
        <v>1</v>
      </c>
      <c r="B1013" s="71" t="s">
        <v>466</v>
      </c>
      <c r="C1013" s="17" t="s">
        <v>467</v>
      </c>
      <c r="D1013" s="21" t="s">
        <v>464</v>
      </c>
    </row>
    <row r="1014" spans="1:4" x14ac:dyDescent="0.2">
      <c r="A1014" s="41" t="s">
        <v>64</v>
      </c>
      <c r="B1014" s="71" t="s">
        <v>458</v>
      </c>
      <c r="C1014" s="17" t="s">
        <v>459</v>
      </c>
      <c r="D1014" s="21" t="s">
        <v>32</v>
      </c>
    </row>
    <row r="1015" spans="1:4" x14ac:dyDescent="0.2">
      <c r="A1015" s="41" t="s">
        <v>64</v>
      </c>
      <c r="B1015" s="71" t="s">
        <v>65</v>
      </c>
      <c r="C1015" s="17" t="s">
        <v>51</v>
      </c>
      <c r="D1015" s="21" t="s">
        <v>32</v>
      </c>
    </row>
    <row r="1016" spans="1:4" ht="13.5" x14ac:dyDescent="0.25">
      <c r="A1016" s="94" t="s">
        <v>72</v>
      </c>
      <c r="B1016" s="94" t="s">
        <v>72</v>
      </c>
      <c r="C1016" s="94" t="s">
        <v>72</v>
      </c>
      <c r="D1016" s="94" t="s">
        <v>72</v>
      </c>
    </row>
    <row r="1017" spans="1:4" x14ac:dyDescent="0.2">
      <c r="A1017" s="4"/>
      <c r="B1017" s="4"/>
      <c r="C1017" s="4"/>
      <c r="D1017" s="4"/>
    </row>
    <row r="1018" spans="1:4" x14ac:dyDescent="0.2">
      <c r="A1018" s="4"/>
      <c r="B1018" s="4"/>
      <c r="C1018" s="4"/>
      <c r="D1018" s="4"/>
    </row>
    <row r="1019" spans="1:4" x14ac:dyDescent="0.2">
      <c r="A1019" s="4"/>
      <c r="B1019" s="4"/>
      <c r="C1019" s="4"/>
      <c r="D1019" s="4"/>
    </row>
    <row r="1020" spans="1:4" ht="22.5" x14ac:dyDescent="0.2">
      <c r="A1020" s="157" t="s">
        <v>468</v>
      </c>
      <c r="B1020" s="158"/>
      <c r="C1020" s="46" t="s">
        <v>356</v>
      </c>
      <c r="D1020" s="52" t="s">
        <v>421</v>
      </c>
    </row>
    <row r="1021" spans="1:4" x14ac:dyDescent="0.2">
      <c r="A1021" s="41" t="s">
        <v>1</v>
      </c>
      <c r="B1021" s="71" t="s">
        <v>466</v>
      </c>
      <c r="C1021" s="17" t="s">
        <v>467</v>
      </c>
      <c r="D1021" s="21" t="s">
        <v>464</v>
      </c>
    </row>
    <row r="1022" spans="1:4" x14ac:dyDescent="0.2">
      <c r="A1022" s="41" t="s">
        <v>64</v>
      </c>
      <c r="B1022" s="71" t="s">
        <v>458</v>
      </c>
      <c r="C1022" s="17" t="s">
        <v>459</v>
      </c>
      <c r="D1022" s="21" t="s">
        <v>32</v>
      </c>
    </row>
    <row r="1023" spans="1:4" x14ac:dyDescent="0.2">
      <c r="A1023" s="41" t="s">
        <v>64</v>
      </c>
      <c r="B1023" s="71" t="s">
        <v>65</v>
      </c>
      <c r="C1023" s="17" t="s">
        <v>51</v>
      </c>
      <c r="D1023" s="21" t="s">
        <v>32</v>
      </c>
    </row>
    <row r="1024" spans="1:4" ht="13.5" x14ac:dyDescent="0.25">
      <c r="A1024" s="94" t="s">
        <v>72</v>
      </c>
      <c r="B1024" s="94" t="s">
        <v>72</v>
      </c>
      <c r="C1024" s="94" t="s">
        <v>72</v>
      </c>
      <c r="D1024" s="94" t="s">
        <v>72</v>
      </c>
    </row>
    <row r="1025" spans="1:4" x14ac:dyDescent="0.2">
      <c r="A1025" s="4"/>
      <c r="B1025" s="4"/>
      <c r="C1025" s="4"/>
      <c r="D1025" s="4"/>
    </row>
    <row r="1026" spans="1:4" x14ac:dyDescent="0.2">
      <c r="A1026" s="4"/>
      <c r="B1026" s="4"/>
      <c r="C1026" s="4"/>
      <c r="D1026" s="4"/>
    </row>
    <row r="1027" spans="1:4" x14ac:dyDescent="0.2">
      <c r="A1027" s="4"/>
      <c r="B1027" s="4"/>
      <c r="C1027" s="4"/>
      <c r="D1027" s="4"/>
    </row>
    <row r="1028" spans="1:4" x14ac:dyDescent="0.2">
      <c r="A1028" s="4"/>
      <c r="B1028" s="4"/>
      <c r="C1028" s="4"/>
      <c r="D1028" s="4"/>
    </row>
    <row r="1029" spans="1:4" x14ac:dyDescent="0.2">
      <c r="A1029" s="4"/>
      <c r="B1029" s="4"/>
      <c r="C1029" s="4"/>
      <c r="D1029" s="4"/>
    </row>
    <row r="1030" spans="1:4" x14ac:dyDescent="0.2">
      <c r="A1030" s="4"/>
      <c r="B1030" s="4"/>
      <c r="C1030" s="4"/>
      <c r="D1030" s="4"/>
    </row>
    <row r="1031" spans="1:4" x14ac:dyDescent="0.2">
      <c r="A1031" s="4"/>
      <c r="B1031" s="4"/>
      <c r="C1031" s="4"/>
      <c r="D1031" s="4"/>
    </row>
    <row r="1032" spans="1:4" x14ac:dyDescent="0.2">
      <c r="A1032" s="4"/>
      <c r="B1032" s="4"/>
      <c r="C1032" s="4"/>
      <c r="D1032" s="4"/>
    </row>
    <row r="1033" spans="1:4" x14ac:dyDescent="0.2">
      <c r="A1033" s="4"/>
      <c r="B1033" s="4"/>
      <c r="C1033" s="4"/>
      <c r="D1033" s="4"/>
    </row>
    <row r="1034" spans="1:4" x14ac:dyDescent="0.2">
      <c r="A1034" s="4"/>
      <c r="B1034" s="4"/>
      <c r="C1034" s="4"/>
      <c r="D1034" s="4"/>
    </row>
    <row r="1035" spans="1:4" x14ac:dyDescent="0.2">
      <c r="A1035" s="159" t="s">
        <v>330</v>
      </c>
      <c r="B1035" s="159"/>
      <c r="C1035" s="159"/>
      <c r="D1035" s="159"/>
    </row>
    <row r="1037" spans="1:4" ht="12.75" customHeight="1" x14ac:dyDescent="0.2">
      <c r="A1037" s="157" t="s">
        <v>300</v>
      </c>
      <c r="B1037" s="158"/>
      <c r="C1037" s="46" t="s">
        <v>299</v>
      </c>
      <c r="D1037" s="52" t="s">
        <v>32</v>
      </c>
    </row>
    <row r="1038" spans="1:4" x14ac:dyDescent="0.2">
      <c r="A1038" s="50" t="s">
        <v>1</v>
      </c>
      <c r="B1038" s="54" t="s">
        <v>301</v>
      </c>
      <c r="C1038" s="17" t="s">
        <v>302</v>
      </c>
      <c r="D1038" s="21" t="s">
        <v>32</v>
      </c>
    </row>
    <row r="1039" spans="1:4" x14ac:dyDescent="0.2">
      <c r="A1039" s="50" t="s">
        <v>1</v>
      </c>
      <c r="B1039" s="54" t="s">
        <v>303</v>
      </c>
      <c r="C1039" s="17" t="s">
        <v>304</v>
      </c>
      <c r="D1039" s="21" t="s">
        <v>32</v>
      </c>
    </row>
    <row r="1040" spans="1:4" x14ac:dyDescent="0.2">
      <c r="A1040" s="50" t="s">
        <v>1</v>
      </c>
      <c r="B1040" s="54" t="s">
        <v>305</v>
      </c>
      <c r="C1040" s="17" t="s">
        <v>306</v>
      </c>
      <c r="D1040" s="21" t="s">
        <v>32</v>
      </c>
    </row>
    <row r="1041" spans="1:4" ht="22.5" x14ac:dyDescent="0.2">
      <c r="A1041" s="41" t="s">
        <v>1</v>
      </c>
      <c r="B1041" s="71" t="s">
        <v>307</v>
      </c>
      <c r="C1041" s="17" t="s">
        <v>308</v>
      </c>
      <c r="D1041" s="21" t="s">
        <v>32</v>
      </c>
    </row>
    <row r="1042" spans="1:4" ht="22.5" x14ac:dyDescent="0.2">
      <c r="A1042" s="41" t="s">
        <v>1</v>
      </c>
      <c r="B1042" s="71" t="s">
        <v>309</v>
      </c>
      <c r="C1042" s="17" t="s">
        <v>310</v>
      </c>
      <c r="D1042" s="21" t="s">
        <v>32</v>
      </c>
    </row>
    <row r="1043" spans="1:4" ht="22.5" x14ac:dyDescent="0.2">
      <c r="A1043" s="41" t="s">
        <v>64</v>
      </c>
      <c r="B1043" s="71" t="s">
        <v>311</v>
      </c>
      <c r="C1043" s="17" t="s">
        <v>312</v>
      </c>
      <c r="D1043" s="21" t="s">
        <v>32</v>
      </c>
    </row>
    <row r="1044" spans="1:4" ht="13.5" x14ac:dyDescent="0.25">
      <c r="A1044" s="94" t="s">
        <v>72</v>
      </c>
      <c r="B1044" s="94" t="s">
        <v>72</v>
      </c>
      <c r="C1044" s="94" t="s">
        <v>72</v>
      </c>
      <c r="D1044" s="94" t="s">
        <v>72</v>
      </c>
    </row>
    <row r="1045" spans="1:4" x14ac:dyDescent="0.2">
      <c r="A1045" s="4"/>
      <c r="B1045" s="4"/>
      <c r="C1045" s="4"/>
      <c r="D1045" s="4"/>
    </row>
    <row r="1046" spans="1:4" x14ac:dyDescent="0.2">
      <c r="A1046" s="4"/>
      <c r="B1046" s="4"/>
      <c r="C1046" s="4"/>
      <c r="D1046" s="4"/>
    </row>
    <row r="1047" spans="1:4" x14ac:dyDescent="0.2">
      <c r="A1047" s="4"/>
      <c r="B1047" s="4"/>
      <c r="C1047" s="4"/>
      <c r="D1047" s="4"/>
    </row>
    <row r="1048" spans="1:4" ht="12.75" customHeight="1" x14ac:dyDescent="0.2">
      <c r="A1048" s="157" t="s">
        <v>585</v>
      </c>
      <c r="B1048" s="158"/>
      <c r="C1048" s="46" t="s">
        <v>584</v>
      </c>
      <c r="D1048" s="52" t="s">
        <v>421</v>
      </c>
    </row>
    <row r="1049" spans="1:4" x14ac:dyDescent="0.2">
      <c r="A1049" s="41" t="s">
        <v>586</v>
      </c>
      <c r="B1049" s="71"/>
      <c r="C1049" s="17" t="s">
        <v>587</v>
      </c>
      <c r="D1049" s="21" t="s">
        <v>421</v>
      </c>
    </row>
    <row r="1050" spans="1:4" ht="13.5" x14ac:dyDescent="0.25">
      <c r="A1050" s="94" t="s">
        <v>72</v>
      </c>
      <c r="B1050" s="94" t="s">
        <v>72</v>
      </c>
      <c r="C1050" s="94" t="s">
        <v>72</v>
      </c>
      <c r="D1050" s="94" t="s">
        <v>72</v>
      </c>
    </row>
    <row r="1051" spans="1:4" x14ac:dyDescent="0.2">
      <c r="A1051" s="4"/>
      <c r="B1051" s="4"/>
      <c r="C1051" s="4"/>
      <c r="D1051" s="4"/>
    </row>
    <row r="1052" spans="1:4" x14ac:dyDescent="0.2">
      <c r="A1052" s="4"/>
      <c r="B1052" s="4"/>
      <c r="C1052" s="4"/>
      <c r="D1052" s="4"/>
    </row>
    <row r="1053" spans="1:4" x14ac:dyDescent="0.2">
      <c r="A1053" s="4"/>
      <c r="B1053" s="4"/>
      <c r="C1053" s="4"/>
      <c r="D1053" s="4"/>
    </row>
    <row r="1054" spans="1:4" x14ac:dyDescent="0.2">
      <c r="A1054" s="159" t="s">
        <v>46</v>
      </c>
      <c r="B1054" s="159"/>
      <c r="C1054" s="159"/>
      <c r="D1054" s="159"/>
    </row>
    <row r="1055" spans="1:4" x14ac:dyDescent="0.2">
      <c r="A1055" s="4"/>
      <c r="B1055" s="4"/>
      <c r="C1055" s="4"/>
      <c r="D1055" s="4"/>
    </row>
    <row r="1056" spans="1:4" x14ac:dyDescent="0.2">
      <c r="A1056" s="157" t="s">
        <v>479</v>
      </c>
      <c r="B1056" s="158"/>
      <c r="C1056" s="46" t="s">
        <v>480</v>
      </c>
      <c r="D1056" s="52" t="s">
        <v>32</v>
      </c>
    </row>
    <row r="1057" spans="1:4" x14ac:dyDescent="0.2">
      <c r="A1057" s="50" t="s">
        <v>1</v>
      </c>
      <c r="B1057" s="54" t="s">
        <v>481</v>
      </c>
      <c r="C1057" s="17" t="s">
        <v>482</v>
      </c>
      <c r="D1057" s="21" t="s">
        <v>32</v>
      </c>
    </row>
    <row r="1058" spans="1:4" x14ac:dyDescent="0.2">
      <c r="A1058" s="50" t="s">
        <v>1</v>
      </c>
      <c r="B1058" s="54" t="s">
        <v>303</v>
      </c>
      <c r="C1058" s="17" t="s">
        <v>304</v>
      </c>
      <c r="D1058" s="21" t="s">
        <v>32</v>
      </c>
    </row>
    <row r="1059" spans="1:4" x14ac:dyDescent="0.2">
      <c r="A1059" s="50" t="s">
        <v>1</v>
      </c>
      <c r="B1059" s="54" t="s">
        <v>305</v>
      </c>
      <c r="C1059" s="17" t="s">
        <v>306</v>
      </c>
      <c r="D1059" s="21" t="s">
        <v>32</v>
      </c>
    </row>
    <row r="1060" spans="1:4" ht="22.5" x14ac:dyDescent="0.2">
      <c r="A1060" s="41" t="s">
        <v>1</v>
      </c>
      <c r="B1060" s="71" t="s">
        <v>307</v>
      </c>
      <c r="C1060" s="17" t="s">
        <v>308</v>
      </c>
      <c r="D1060" s="21" t="s">
        <v>32</v>
      </c>
    </row>
    <row r="1061" spans="1:4" ht="22.5" x14ac:dyDescent="0.2">
      <c r="A1061" s="41" t="s">
        <v>1</v>
      </c>
      <c r="B1061" s="71" t="s">
        <v>309</v>
      </c>
      <c r="C1061" s="17" t="s">
        <v>310</v>
      </c>
      <c r="D1061" s="21" t="s">
        <v>32</v>
      </c>
    </row>
    <row r="1062" spans="1:4" ht="22.5" x14ac:dyDescent="0.2">
      <c r="A1062" s="41" t="s">
        <v>64</v>
      </c>
      <c r="B1062" s="71" t="s">
        <v>483</v>
      </c>
      <c r="C1062" s="17" t="s">
        <v>484</v>
      </c>
      <c r="D1062" s="21" t="s">
        <v>32</v>
      </c>
    </row>
    <row r="1063" spans="1:4" ht="13.5" x14ac:dyDescent="0.25">
      <c r="A1063" s="94" t="s">
        <v>72</v>
      </c>
      <c r="B1063" s="94" t="s">
        <v>72</v>
      </c>
      <c r="C1063" s="94" t="s">
        <v>72</v>
      </c>
      <c r="D1063" s="94" t="s">
        <v>72</v>
      </c>
    </row>
    <row r="1064" spans="1:4" x14ac:dyDescent="0.2">
      <c r="A1064" s="4"/>
      <c r="B1064" s="4"/>
      <c r="C1064" s="4"/>
      <c r="D1064" s="4"/>
    </row>
    <row r="1065" spans="1:4" x14ac:dyDescent="0.2">
      <c r="A1065" s="4"/>
      <c r="B1065" s="4"/>
      <c r="C1065" s="4"/>
      <c r="D1065" s="4"/>
    </row>
    <row r="1066" spans="1:4" x14ac:dyDescent="0.2">
      <c r="A1066" s="4"/>
      <c r="B1066" s="4"/>
      <c r="C1066" s="4"/>
      <c r="D1066" s="4"/>
    </row>
    <row r="1067" spans="1:4" x14ac:dyDescent="0.2">
      <c r="A1067" s="161" t="s">
        <v>45</v>
      </c>
      <c r="B1067" s="162"/>
      <c r="C1067" s="162"/>
      <c r="D1067" s="162"/>
    </row>
    <row r="1069" spans="1:4" x14ac:dyDescent="0.2">
      <c r="A1069" s="155" t="s">
        <v>93</v>
      </c>
      <c r="B1069" s="156"/>
      <c r="C1069" s="53" t="s">
        <v>313</v>
      </c>
      <c r="D1069" s="47" t="s">
        <v>35</v>
      </c>
    </row>
    <row r="1070" spans="1:4" x14ac:dyDescent="0.2">
      <c r="A1070" s="50" t="s">
        <v>64</v>
      </c>
      <c r="B1070" s="54" t="s">
        <v>65</v>
      </c>
      <c r="C1070" s="17" t="s">
        <v>51</v>
      </c>
      <c r="D1070" s="21" t="s">
        <v>32</v>
      </c>
    </row>
    <row r="1071" spans="1:4" x14ac:dyDescent="0.2">
      <c r="A1071" s="160"/>
      <c r="B1071" s="160"/>
      <c r="C1071" s="160"/>
      <c r="D1071" s="15"/>
    </row>
    <row r="1072" spans="1:4" x14ac:dyDescent="0.2">
      <c r="A1072" s="4"/>
      <c r="B1072" s="4"/>
      <c r="C1072" s="4"/>
      <c r="D1072" s="4"/>
    </row>
    <row r="1073" spans="1:4" x14ac:dyDescent="0.2">
      <c r="A1073" s="4"/>
      <c r="B1073" s="4"/>
      <c r="C1073" s="4"/>
      <c r="D1073" s="4"/>
    </row>
  </sheetData>
  <sheetProtection selectLockedCells="1" selectUnlockedCells="1"/>
  <mergeCells count="118">
    <mergeCell ref="A941:B941"/>
    <mergeCell ref="A949:B949"/>
    <mergeCell ref="A957:B957"/>
    <mergeCell ref="A965:B965"/>
    <mergeCell ref="A978:B978"/>
    <mergeCell ref="A1054:D1054"/>
    <mergeCell ref="A1056:B1056"/>
    <mergeCell ref="A986:B986"/>
    <mergeCell ref="A995:B995"/>
    <mergeCell ref="A1003:B1003"/>
    <mergeCell ref="A1012:B1012"/>
    <mergeCell ref="A1020:B1020"/>
    <mergeCell ref="A1048:B1048"/>
    <mergeCell ref="A923:B923"/>
    <mergeCell ref="A932:B932"/>
    <mergeCell ref="A846:D846"/>
    <mergeCell ref="A838:B838"/>
    <mergeCell ref="A670:B670"/>
    <mergeCell ref="A688:B688"/>
    <mergeCell ref="A697:B697"/>
    <mergeCell ref="A739:D739"/>
    <mergeCell ref="A741:B741"/>
    <mergeCell ref="A795:B795"/>
    <mergeCell ref="A749:B749"/>
    <mergeCell ref="A812:B812"/>
    <mergeCell ref="A533:B533"/>
    <mergeCell ref="A787:B787"/>
    <mergeCell ref="A803:B803"/>
    <mergeCell ref="A770:B770"/>
    <mergeCell ref="A821:B821"/>
    <mergeCell ref="A652:B652"/>
    <mergeCell ref="A721:B721"/>
    <mergeCell ref="A730:B730"/>
    <mergeCell ref="A661:B661"/>
    <mergeCell ref="A641:D641"/>
    <mergeCell ref="A643:B643"/>
    <mergeCell ref="A569:B569"/>
    <mergeCell ref="A542:D542"/>
    <mergeCell ref="A600:B600"/>
    <mergeCell ref="A605:C605"/>
    <mergeCell ref="A544:B544"/>
    <mergeCell ref="A609:B609"/>
    <mergeCell ref="A614:C614"/>
    <mergeCell ref="A553:B553"/>
    <mergeCell ref="A561:B561"/>
    <mergeCell ref="A578:B578"/>
    <mergeCell ref="A585:B585"/>
    <mergeCell ref="A592:B592"/>
    <mergeCell ref="A2:D3"/>
    <mergeCell ref="A7:B7"/>
    <mergeCell ref="A5:D5"/>
    <mergeCell ref="A6:D6"/>
    <mergeCell ref="A114:D114"/>
    <mergeCell ref="A465:B465"/>
    <mergeCell ref="A474:B474"/>
    <mergeCell ref="A176:B176"/>
    <mergeCell ref="A185:B185"/>
    <mergeCell ref="A266:B266"/>
    <mergeCell ref="A279:B279"/>
    <mergeCell ref="A304:B304"/>
    <mergeCell ref="A317:B317"/>
    <mergeCell ref="A330:B330"/>
    <mergeCell ref="A15:D15"/>
    <mergeCell ref="A85:B85"/>
    <mergeCell ref="A128:B128"/>
    <mergeCell ref="A137:B137"/>
    <mergeCell ref="A92:B92"/>
    <mergeCell ref="A17:B17"/>
    <mergeCell ref="A24:B24"/>
    <mergeCell ref="A31:B31"/>
    <mergeCell ref="A38:B38"/>
    <mergeCell ref="A228:B228"/>
    <mergeCell ref="A45:B45"/>
    <mergeCell ref="A56:B56"/>
    <mergeCell ref="A64:B64"/>
    <mergeCell ref="A71:B71"/>
    <mergeCell ref="A116:B116"/>
    <mergeCell ref="A155:B155"/>
    <mergeCell ref="A78:B78"/>
    <mergeCell ref="A164:B164"/>
    <mergeCell ref="A202:B202"/>
    <mergeCell ref="A215:B215"/>
    <mergeCell ref="A253:B253"/>
    <mergeCell ref="A482:B482"/>
    <mergeCell ref="A391:B391"/>
    <mergeCell ref="A343:B343"/>
    <mergeCell ref="A357:B357"/>
    <mergeCell ref="A365:B365"/>
    <mergeCell ref="A378:B378"/>
    <mergeCell ref="A454:B454"/>
    <mergeCell ref="A1071:C1071"/>
    <mergeCell ref="A1067:D1067"/>
    <mergeCell ref="A1035:D1035"/>
    <mergeCell ref="A1037:B1037"/>
    <mergeCell ref="A1069:B1069"/>
    <mergeCell ref="A463:D463"/>
    <mergeCell ref="A410:B410"/>
    <mergeCell ref="A421:B421"/>
    <mergeCell ref="A432:B432"/>
    <mergeCell ref="A443:B443"/>
    <mergeCell ref="A618:B618"/>
    <mergeCell ref="A490:B490"/>
    <mergeCell ref="A499:B499"/>
    <mergeCell ref="A515:B515"/>
    <mergeCell ref="A524:B524"/>
    <mergeCell ref="A779:B779"/>
    <mergeCell ref="A627:B627"/>
    <mergeCell ref="A634:B634"/>
    <mergeCell ref="A706:B706"/>
    <mergeCell ref="A921:D921"/>
    <mergeCell ref="A848:B848"/>
    <mergeCell ref="A868:B868"/>
    <mergeCell ref="A884:B884"/>
    <mergeCell ref="A897:B897"/>
    <mergeCell ref="A903:B903"/>
    <mergeCell ref="A830:B830"/>
    <mergeCell ref="A758:B758"/>
    <mergeCell ref="A679:B679"/>
  </mergeCells>
  <phoneticPr fontId="20" type="noConversion"/>
  <printOptions horizontalCentered="1"/>
  <pageMargins left="0.74803149606299213" right="0.74803149606299213" top="0.55118110236220474" bottom="0.43307086614173229" header="0.51181102362204722" footer="0.39370078740157483"/>
  <pageSetup paperSize="8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COMPOSIÇÕES REFERENCIAIS</vt:lpstr>
      <vt:lpstr>'COMPOSIÇÕES REFERENCIAIS'!Area_de_impressao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Palmyra Farinazzo Reis Repette</dc:creator>
  <cp:lastModifiedBy>Default</cp:lastModifiedBy>
  <cp:lastPrinted>2023-03-15T20:58:39Z</cp:lastPrinted>
  <dcterms:created xsi:type="dcterms:W3CDTF">2014-05-05T16:42:42Z</dcterms:created>
  <dcterms:modified xsi:type="dcterms:W3CDTF">2023-03-20T20:13:43Z</dcterms:modified>
</cp:coreProperties>
</file>